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Z:\CONVENIOS_CONTRATOS\2025\00_GESTION_CONTRATOS\00_Contratos\Presupuestos\"/>
    </mc:Choice>
  </mc:AlternateContent>
  <xr:revisionPtr revIDLastSave="0" documentId="13_ncr:1_{BA35340A-C434-4627-BB41-BEFDAAF3A3F3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1.PRESUPUESTO TOTAL" sheetId="1" r:id="rId1"/>
    <sheet name="1.1.Personal Plantilla" sheetId="7" r:id="rId2"/>
    <sheet name="1.2.Nueva contratación" sheetId="6" r:id="rId3"/>
    <sheet name="2.ANUALIDADES" sheetId="5" r:id="rId4"/>
  </sheets>
  <definedNames>
    <definedName name="_xlnm.Print_Area" localSheetId="3">'2.ANUALIDADES'!$B$2:$G$22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9" i="6" l="1"/>
  <c r="G49" i="6" s="1"/>
  <c r="I35" i="6"/>
  <c r="J35" i="6" s="1"/>
  <c r="H49" i="6"/>
  <c r="I49" i="6" s="1"/>
  <c r="F49" i="6"/>
  <c r="D39" i="6"/>
  <c r="G39" i="6" s="1"/>
  <c r="D44" i="6"/>
  <c r="G44" i="6" s="1"/>
  <c r="D45" i="6"/>
  <c r="G45" i="6" s="1"/>
  <c r="D40" i="6"/>
  <c r="G40" i="6" s="1"/>
  <c r="D35" i="6"/>
  <c r="G35" i="6" s="1"/>
  <c r="D34" i="6"/>
  <c r="G34" i="6" s="1"/>
  <c r="D23" i="6"/>
  <c r="G23" i="6" s="1"/>
  <c r="D29" i="6"/>
  <c r="G29" i="6" s="1"/>
  <c r="D28" i="6"/>
  <c r="G28" i="6" s="1"/>
  <c r="D24" i="6"/>
  <c r="G24" i="6" s="1"/>
  <c r="D19" i="6"/>
  <c r="G19" i="6" s="1"/>
  <c r="D18" i="6"/>
  <c r="G18" i="6" s="1"/>
  <c r="H45" i="6"/>
  <c r="I45" i="6" s="1"/>
  <c r="H44" i="6"/>
  <c r="I44" i="6" s="1"/>
  <c r="H40" i="6"/>
  <c r="I40" i="6" s="1"/>
  <c r="H39" i="6"/>
  <c r="I39" i="6" s="1"/>
  <c r="H35" i="6"/>
  <c r="H34" i="6"/>
  <c r="I34" i="6" s="1"/>
  <c r="H19" i="6"/>
  <c r="I19" i="6" s="1"/>
  <c r="H23" i="6"/>
  <c r="I23" i="6" s="1"/>
  <c r="H24" i="6"/>
  <c r="I24" i="6" s="1"/>
  <c r="H28" i="6"/>
  <c r="I28" i="6" s="1"/>
  <c r="H29" i="6"/>
  <c r="I29" i="6" s="1"/>
  <c r="H18" i="6"/>
  <c r="I18" i="6" s="1"/>
  <c r="F18" i="5"/>
  <c r="E18" i="5"/>
  <c r="D18" i="5"/>
  <c r="C18" i="5"/>
  <c r="B20" i="1"/>
  <c r="F10" i="7"/>
  <c r="B2" i="7"/>
  <c r="B3" i="7"/>
  <c r="B4" i="7"/>
  <c r="B1" i="7"/>
  <c r="F19" i="7"/>
  <c r="G19" i="7" s="1"/>
  <c r="H19" i="7" s="1"/>
  <c r="F18" i="7"/>
  <c r="G18" i="7" s="1"/>
  <c r="H18" i="7" s="1"/>
  <c r="F17" i="7"/>
  <c r="G17" i="7" s="1"/>
  <c r="H17" i="7" s="1"/>
  <c r="F16" i="7"/>
  <c r="G16" i="7" s="1"/>
  <c r="H16" i="7" s="1"/>
  <c r="F15" i="7"/>
  <c r="G15" i="7" s="1"/>
  <c r="H15" i="7" s="1"/>
  <c r="F14" i="7"/>
  <c r="G14" i="7" s="1"/>
  <c r="F13" i="7"/>
  <c r="G13" i="7" s="1"/>
  <c r="H13" i="7" s="1"/>
  <c r="F12" i="7"/>
  <c r="G12" i="7" s="1"/>
  <c r="F11" i="7"/>
  <c r="G11" i="7" s="1"/>
  <c r="H11" i="7" s="1"/>
  <c r="F45" i="6"/>
  <c r="F44" i="6"/>
  <c r="F40" i="6"/>
  <c r="F39" i="6"/>
  <c r="F35" i="6"/>
  <c r="F34" i="6"/>
  <c r="F29" i="6"/>
  <c r="F28" i="6"/>
  <c r="F24" i="6"/>
  <c r="F23" i="6"/>
  <c r="F19" i="6"/>
  <c r="F18" i="6"/>
  <c r="J49" i="6" l="1"/>
  <c r="I17" i="7"/>
  <c r="H14" i="7"/>
  <c r="I14" i="7"/>
  <c r="I19" i="7"/>
  <c r="I18" i="7"/>
  <c r="I16" i="7"/>
  <c r="I15" i="7"/>
  <c r="J44" i="6"/>
  <c r="K44" i="6" s="1"/>
  <c r="J39" i="6"/>
  <c r="K39" i="6" s="1"/>
  <c r="J24" i="6"/>
  <c r="J34" i="6"/>
  <c r="K34" i="6" s="1"/>
  <c r="J23" i="6"/>
  <c r="K23" i="6" s="1"/>
  <c r="K35" i="6"/>
  <c r="J29" i="6"/>
  <c r="J45" i="6"/>
  <c r="J40" i="6"/>
  <c r="J28" i="6"/>
  <c r="K28" i="6" s="1"/>
  <c r="I11" i="7"/>
  <c r="I13" i="7"/>
  <c r="H12" i="7"/>
  <c r="I12" i="7" s="1"/>
  <c r="F20" i="7"/>
  <c r="G10" i="7"/>
  <c r="J19" i="6"/>
  <c r="J18" i="6"/>
  <c r="K18" i="6" s="1"/>
  <c r="H10" i="7" l="1"/>
  <c r="I10" i="7" s="1"/>
  <c r="B9" i="1"/>
  <c r="B6" i="1"/>
  <c r="B22" i="1" l="1"/>
  <c r="B23" i="1" s="1"/>
  <c r="B24" i="1" s="1"/>
  <c r="G17" i="5"/>
  <c r="G16" i="5"/>
  <c r="G15" i="5"/>
  <c r="G14" i="5"/>
  <c r="G13" i="5"/>
  <c r="G12" i="5"/>
  <c r="G11" i="5"/>
  <c r="G10" i="5"/>
  <c r="G9" i="5"/>
  <c r="G8" i="5"/>
  <c r="F7" i="5"/>
  <c r="F19" i="5" s="1"/>
  <c r="E7" i="5"/>
  <c r="D7" i="5"/>
  <c r="C7" i="5"/>
  <c r="G6" i="5"/>
  <c r="G5" i="5"/>
  <c r="F4" i="5"/>
  <c r="E4" i="5"/>
  <c r="D4" i="5"/>
  <c r="E19" i="5" l="1"/>
  <c r="E20" i="5"/>
  <c r="E21" i="5" s="1"/>
  <c r="E22" i="5" s="1"/>
  <c r="D20" i="5"/>
  <c r="D21" i="5" s="1"/>
  <c r="D19" i="5"/>
  <c r="C4" i="5"/>
  <c r="G4" i="5" s="1"/>
  <c r="F20" i="5"/>
  <c r="G7" i="5"/>
  <c r="D22" i="5" l="1"/>
  <c r="C19" i="5"/>
  <c r="G19" i="5" s="1"/>
  <c r="G18" i="5"/>
  <c r="F21" i="5"/>
  <c r="F22" i="5" s="1"/>
  <c r="C20" i="5" l="1"/>
  <c r="C21" i="5" l="1"/>
  <c r="G21" i="5" s="1"/>
  <c r="G20" i="5"/>
  <c r="C22" i="5" l="1"/>
  <c r="G22" i="5" s="1"/>
</calcChain>
</file>

<file path=xl/sharedStrings.xml><?xml version="1.0" encoding="utf-8"?>
<sst xmlns="http://schemas.openxmlformats.org/spreadsheetml/2006/main" count="204" uniqueCount="103">
  <si>
    <t>Nº CONTRATO OTRI:</t>
  </si>
  <si>
    <t>OBJETO CONTRATO:</t>
  </si>
  <si>
    <t>IP:</t>
  </si>
  <si>
    <t>ENTIDAD:</t>
  </si>
  <si>
    <t>I.- GASTOS DE PERSONAL</t>
  </si>
  <si>
    <t>II.- GASTOS DIRECTOS DE EJECUCIÓN</t>
  </si>
  <si>
    <t>Adquisición de aparatos y equipos</t>
  </si>
  <si>
    <t>Uso de aparatos y equipos</t>
  </si>
  <si>
    <t>Uso de instalaciones</t>
  </si>
  <si>
    <t>Software: adquisición, licencias y uso</t>
  </si>
  <si>
    <t>Materiales</t>
  </si>
  <si>
    <t>Otros gastos: Subcontrataciones y Asistencias Técnicas</t>
  </si>
  <si>
    <t>Otros gastos: CIC y Servicios Centrales</t>
  </si>
  <si>
    <t>Otros gastos: Desplazamientos, Viajes y Dietas</t>
  </si>
  <si>
    <t>Otros gastos: Patentes</t>
  </si>
  <si>
    <t>Otros gastos de investigación</t>
  </si>
  <si>
    <t>IV.- GASTOS DE GESTION OTRI</t>
  </si>
  <si>
    <t>COSTE COMPLETO (I+II+III+IV) (BASE IMPONIBLE)</t>
  </si>
  <si>
    <t>IVA (21%)</t>
  </si>
  <si>
    <t>IMPORTE BRUTO (I.V.A. INCLUIDO)</t>
  </si>
  <si>
    <t>PERSONAL DE NUEVA CONTRATACIÓN</t>
  </si>
  <si>
    <t>CONSIDERACIONES PARA ELABORAR EL PRESUPUESTO DE PERSONAL DE NUEVA CONTRATACION</t>
  </si>
  <si>
    <t>Esta es una tabla auxiliar para el cálculo de los costes de personal de nueva contratación</t>
  </si>
  <si>
    <t>NO se debe incluir en la memoria/anexo técnico</t>
  </si>
  <si>
    <t>Por favor, no manipule las casillas sombreadas</t>
  </si>
  <si>
    <t>Seguridad social/mes</t>
  </si>
  <si>
    <t>nº meses</t>
  </si>
  <si>
    <t>Sueldo bruto período</t>
  </si>
  <si>
    <t>Seguridad social periodo</t>
  </si>
  <si>
    <t xml:space="preserve"> Indemnización  despido total</t>
  </si>
  <si>
    <t>TOTAL</t>
  </si>
  <si>
    <t>Coste/hora</t>
  </si>
  <si>
    <t>-</t>
  </si>
  <si>
    <t>PERSONAL UGR</t>
  </si>
  <si>
    <t>Nombre Completo</t>
  </si>
  <si>
    <t>Categoría laboral</t>
  </si>
  <si>
    <t>Entidad</t>
  </si>
  <si>
    <t>Horas</t>
  </si>
  <si>
    <t>Coste Total</t>
  </si>
  <si>
    <t>Retribución final</t>
  </si>
  <si>
    <t>UGR</t>
  </si>
  <si>
    <t>A TENER EN CUENTA</t>
  </si>
  <si>
    <t>Incluir Personal Propio de la UGR que imputa horas al proyecto (llevar coste total a la tabla de Presupuesto Total, hoja 1, PDI)</t>
  </si>
  <si>
    <t>PRESUPUESTO TOTAL POR PARTIDAS DE GASTO Y ANUALIDADES (UGR)</t>
  </si>
  <si>
    <t>año 1</t>
  </si>
  <si>
    <t>año 2</t>
  </si>
  <si>
    <t>año 3</t>
  </si>
  <si>
    <t>año 4</t>
  </si>
  <si>
    <r>
      <t xml:space="preserve">Otros gastos: </t>
    </r>
    <r>
      <rPr>
        <sz val="11"/>
        <color rgb="FFFF0000"/>
        <rFont val="Calibri"/>
        <family val="2"/>
        <scheme val="minor"/>
      </rPr>
      <t>a definir</t>
    </r>
  </si>
  <si>
    <t>Solo usar esta tabla en caso de que en el contrato se exiga una distribución por anualiades del presupuesto.</t>
  </si>
  <si>
    <t xml:space="preserve">La UGR ha de plantear un presupuesto a costes totales (incluyendo coste del personal propio, uso de equipos adquiridos con anterioridad, uso de instalaciones comunes, gastos del CIC y servicios centrales con tarifas no bonificadas, etc.). </t>
  </si>
  <si>
    <t>Todos los gastos están sujetos al cumplimiento de la Ley de Contratos del Sector Público y normativa interna de la UGR</t>
  </si>
  <si>
    <t>GRADO</t>
  </si>
  <si>
    <t>Retribución mensual</t>
  </si>
  <si>
    <t>Exceso sobre límite</t>
  </si>
  <si>
    <t>DOCTOR</t>
  </si>
  <si>
    <t>TIEMPO COMPLETO DOCTOR</t>
  </si>
  <si>
    <t>TIEMPO PARCIAL 20 h DOCTOR</t>
  </si>
  <si>
    <t>Retribución mensual Bruta: Es el sueldo en bruto del contratado. En la retribución íntegra (sueldo bruto) se incluye el prorrateo de las pagas extras</t>
  </si>
  <si>
    <t>CONTRATOS INDEFINIDOS</t>
  </si>
  <si>
    <t>Indemnización despido  mes*</t>
  </si>
  <si>
    <t xml:space="preserve">Mínimo legal </t>
  </si>
  <si>
    <t>* La Indemnización de 20 días/mes para contratos indefinidos se pagará a final del contrato.</t>
  </si>
  <si>
    <t>CONTRATOS TEMPORALES</t>
  </si>
  <si>
    <t>* La Indemnización de 12 días/mes para contratos indefinidos se pagará a final del contrato.</t>
  </si>
  <si>
    <t>1.1. Personal de plantilla UGR</t>
  </si>
  <si>
    <t>1.2. Personal de nueva contratación</t>
  </si>
  <si>
    <t>1.- GASTOS DE PERSONAL</t>
  </si>
  <si>
    <t>2.- GASTOS DIRECTOS DE EJECUCIÓN</t>
  </si>
  <si>
    <t>Ver hoja 1.2</t>
  </si>
  <si>
    <t>Ver hoja 1.1</t>
  </si>
  <si>
    <t>75% máximo</t>
  </si>
  <si>
    <t>Personal de plantilla UGR</t>
  </si>
  <si>
    <t>4.- GASTOS DE GESTION OTRI</t>
  </si>
  <si>
    <t>BASE IMPONIBLE (COSTE COMPLETO CONTRATO (1+2+3+4))</t>
  </si>
  <si>
    <t xml:space="preserve">FP.2 </t>
  </si>
  <si>
    <t>Gastos de Personal de Nueva Contratación: ver hoja 1.2</t>
  </si>
  <si>
    <t>Límite de retribuciones: Real Decreto 1930/1984, de 10 de octubre, por el que se desarrolla el artículo 45. 1, de la Ley Orgánica 11/1983, de 25 de agosto, de Reforma Universitaria.</t>
  </si>
  <si>
    <t>Personal de  OPIs o Administraciones Públicas:  Deben presentar autorización expresa de compatibilidad del organismo competente de su centro de origen</t>
  </si>
  <si>
    <t>Coste/hora mínimo aproximado PDI-UGR</t>
  </si>
  <si>
    <t>Gastos de Personal: hojas 1.1 y 1.2</t>
  </si>
  <si>
    <t>Este desglose del presupuesto es OBLIGATORIO que conste en el expediente OTRI pero NO tiene porqué figurar en el contrato a no ser que lo exiga la entidad contratante</t>
  </si>
  <si>
    <t>III.- GASTOS GENERALES DE INVESTIGACIÓN UGR (15% sobre el coste completo)</t>
  </si>
  <si>
    <t>3.- GASTOS GENERALES DE INVESTIGACIÓN (15% sobre el coste completo)</t>
  </si>
  <si>
    <t>Profesoras/es Permanentes Laborales.</t>
  </si>
  <si>
    <t>Profesoras/es Ayudante Doctoras/es</t>
  </si>
  <si>
    <t>Profesoras/es Titulares de Universidad</t>
  </si>
  <si>
    <t>Catedráticas/os de Universidad</t>
  </si>
  <si>
    <r>
      <rPr>
        <b/>
        <sz val="11"/>
        <color theme="1"/>
        <rFont val="Calibri"/>
        <family val="2"/>
        <scheme val="minor"/>
      </rPr>
      <t xml:space="preserve">A TENER EN CUENTA       </t>
    </r>
    <r>
      <rPr>
        <sz val="11"/>
        <color theme="1"/>
        <rFont val="Calibri"/>
        <family val="2"/>
        <scheme val="minor"/>
      </rPr>
      <t xml:space="preserve">
- La UGR ha de plantear un presupuesto a costes totales (incluyendo coste del personal propio, uso de equipos adquiridos con anterioridad, uso de instalaciones comunes, gastos del CIC y servicios centrales con tarifas no bonificadas, etc.).        
- Gastos de Personal: hojas 1.1 y 1.2       
- Todos los gastos están sujetos al cumplimiento de la Ley de Contratos del Sector Público y normativa interna de la UGR       
- </t>
    </r>
    <r>
      <rPr>
        <b/>
        <sz val="11"/>
        <color theme="1"/>
        <rFont val="Calibri"/>
        <family val="2"/>
        <scheme val="minor"/>
      </rPr>
      <t xml:space="preserve">Por favor, no manipule las casillas sombreadas      </t>
    </r>
    <r>
      <rPr>
        <sz val="11"/>
        <color theme="1"/>
        <rFont val="Calibri"/>
        <family val="2"/>
        <scheme val="minor"/>
      </rPr>
      <t xml:space="preserve"> 
- En caso de que el presupuesto deba estar distribuido por anualidades: usar Hoja 4       </t>
    </r>
  </si>
  <si>
    <t>horas</t>
  </si>
  <si>
    <t xml:space="preserve">Jornada laboral anual tiempo completo: </t>
  </si>
  <si>
    <t>Límite Retribuciones PDI 2024 por contrato</t>
  </si>
  <si>
    <t>Cuota Patronal Contratos indefinidos</t>
  </si>
  <si>
    <t>Cuota Patronal Contratos  temporales</t>
  </si>
  <si>
    <t>Mínimo legal cotización</t>
  </si>
  <si>
    <t xml:space="preserve">TIEMPO COMPLETO: Retribución mínima mensual: 1667,00 € </t>
  </si>
  <si>
    <t xml:space="preserve">TIEMPO PARCIAL 20 horas. Retribución mínima mensual: 1272,00 € </t>
  </si>
  <si>
    <t xml:space="preserve">TIEMPO COMPLETO: Retribución mínima mensual: 1517,00 € </t>
  </si>
  <si>
    <t xml:space="preserve">Estudiantes </t>
  </si>
  <si>
    <t>TIEMPO PARCIAL 20 h: Retribución mínima mensual: 1166</t>
  </si>
  <si>
    <t>TIEMPO PARCIAL 20 h: Retribución mínima mensual: 1166,00 €</t>
  </si>
  <si>
    <t xml:space="preserve">TIEMPO PARCIAL 20 h: Retribución mínima mensual: 848,00 € </t>
  </si>
  <si>
    <t xml:space="preserve">TIEMPO COMPLETO DOCTOR: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</si>
</sst>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[$€-1];[Red]\-#,##0.00\ [$€-1]"/>
    <numFmt numFmtId="165" formatCode="#,##0.00\ [$€-C0A];\-#,##0.00\ [$€-C0A]"/>
    <numFmt numFmtId="166" formatCode="#,##0.00_ ;[Red]\-#,##0.00\ "/>
    <numFmt numFmtId="167" formatCode="#,##0.0000\ [$€-1];[Red]\-#,##0.0000\ [$€-1]"/>
    <numFmt numFmtId="168" formatCode="#,##0\ [$€-1];[Red]\-#,##0\ [$€-1]"/>
    <numFmt numFmtId="169" formatCode="#,##0\ [$€-C0A];\-#,##0\ [$€-C0A]"/>
    <numFmt numFmtId="170" formatCode="0.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8CBAD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CD5B4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44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188">
    <xf numFmtId="0" fontId="0" fillId="0" borderId="0" xfId="0"/>
    <xf numFmtId="0" fontId="4" fillId="2" borderId="1" xfId="0" applyFont="1" applyFill="1" applyBorder="1" applyAlignment="1">
      <alignment horizontal="left"/>
    </xf>
    <xf numFmtId="0" fontId="5" fillId="0" borderId="0" xfId="0" applyFont="1"/>
    <xf numFmtId="0" fontId="4" fillId="2" borderId="3" xfId="0" applyFont="1" applyFill="1" applyBorder="1" applyAlignment="1">
      <alignment vertical="top"/>
    </xf>
    <xf numFmtId="0" fontId="4" fillId="2" borderId="3" xfId="0" applyFont="1" applyFill="1" applyBorder="1" applyAlignment="1">
      <alignment horizontal="left"/>
    </xf>
    <xf numFmtId="0" fontId="4" fillId="2" borderId="3" xfId="0" applyFont="1" applyFill="1" applyBorder="1"/>
    <xf numFmtId="0" fontId="4" fillId="0" borderId="0" xfId="0" applyFont="1" applyAlignment="1">
      <alignment horizontal="right"/>
    </xf>
    <xf numFmtId="0" fontId="5" fillId="0" borderId="7" xfId="0" applyFont="1" applyBorder="1" applyAlignment="1">
      <alignment horizontal="left" vertical="center" indent="1"/>
    </xf>
    <xf numFmtId="0" fontId="5" fillId="0" borderId="7" xfId="0" applyFont="1" applyBorder="1" applyAlignment="1">
      <alignment horizontal="left" vertical="center" wrapText="1" indent="1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right" vertical="center"/>
    </xf>
    <xf numFmtId="0" fontId="6" fillId="0" borderId="0" xfId="1"/>
    <xf numFmtId="0" fontId="6" fillId="0" borderId="0" xfId="1" applyAlignment="1">
      <alignment vertical="center"/>
    </xf>
    <xf numFmtId="0" fontId="8" fillId="0" borderId="0" xfId="1" applyFont="1"/>
    <xf numFmtId="0" fontId="9" fillId="5" borderId="11" xfId="1" applyFont="1" applyFill="1" applyBorder="1"/>
    <xf numFmtId="0" fontId="8" fillId="5" borderId="12" xfId="1" applyFont="1" applyFill="1" applyBorder="1"/>
    <xf numFmtId="0" fontId="8" fillId="5" borderId="13" xfId="1" applyFont="1" applyFill="1" applyBorder="1"/>
    <xf numFmtId="0" fontId="9" fillId="5" borderId="14" xfId="1" applyFont="1" applyFill="1" applyBorder="1"/>
    <xf numFmtId="0" fontId="8" fillId="5" borderId="0" xfId="1" applyFont="1" applyFill="1"/>
    <xf numFmtId="0" fontId="8" fillId="5" borderId="15" xfId="1" applyFont="1" applyFill="1" applyBorder="1"/>
    <xf numFmtId="0" fontId="8" fillId="5" borderId="14" xfId="1" applyFont="1" applyFill="1" applyBorder="1"/>
    <xf numFmtId="0" fontId="4" fillId="5" borderId="14" xfId="1" applyFont="1" applyFill="1" applyBorder="1"/>
    <xf numFmtId="0" fontId="8" fillId="5" borderId="16" xfId="1" applyFont="1" applyFill="1" applyBorder="1"/>
    <xf numFmtId="0" fontId="8" fillId="5" borderId="17" xfId="1" applyFont="1" applyFill="1" applyBorder="1"/>
    <xf numFmtId="0" fontId="8" fillId="5" borderId="4" xfId="1" applyFont="1" applyFill="1" applyBorder="1"/>
    <xf numFmtId="164" fontId="4" fillId="0" borderId="0" xfId="1" applyNumberFormat="1" applyFont="1" applyAlignment="1">
      <alignment horizontal="left" vertical="center"/>
    </xf>
    <xf numFmtId="0" fontId="9" fillId="8" borderId="5" xfId="1" applyFont="1" applyFill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164" fontId="4" fillId="0" borderId="6" xfId="1" applyNumberFormat="1" applyFont="1" applyBorder="1" applyAlignment="1">
      <alignment horizontal="center" vertical="center" wrapText="1"/>
    </xf>
    <xf numFmtId="164" fontId="4" fillId="9" borderId="8" xfId="1" applyNumberFormat="1" applyFont="1" applyFill="1" applyBorder="1" applyAlignment="1">
      <alignment horizontal="center" vertical="center" wrapText="1"/>
    </xf>
    <xf numFmtId="166" fontId="4" fillId="0" borderId="8" xfId="1" applyNumberFormat="1" applyFont="1" applyBorder="1" applyAlignment="1">
      <alignment horizontal="center" vertical="center" wrapText="1"/>
    </xf>
    <xf numFmtId="164" fontId="10" fillId="0" borderId="0" xfId="1" applyNumberFormat="1" applyFont="1" applyAlignment="1">
      <alignment horizontal="center" vertical="center" wrapText="1"/>
    </xf>
    <xf numFmtId="0" fontId="4" fillId="4" borderId="1" xfId="1" applyFont="1" applyFill="1" applyBorder="1" applyAlignment="1">
      <alignment horizontal="left"/>
    </xf>
    <xf numFmtId="0" fontId="5" fillId="0" borderId="0" xfId="1" applyFont="1"/>
    <xf numFmtId="0" fontId="4" fillId="4" borderId="1" xfId="1" applyFont="1" applyFill="1" applyBorder="1"/>
    <xf numFmtId="0" fontId="11" fillId="0" borderId="0" xfId="1" applyFont="1"/>
    <xf numFmtId="0" fontId="4" fillId="0" borderId="21" xfId="1" applyFont="1" applyBorder="1" applyAlignment="1">
      <alignment horizontal="center"/>
    </xf>
    <xf numFmtId="0" fontId="4" fillId="0" borderId="22" xfId="1" applyFont="1" applyBorder="1" applyAlignment="1">
      <alignment horizontal="center"/>
    </xf>
    <xf numFmtId="0" fontId="4" fillId="0" borderId="23" xfId="1" applyFont="1" applyBorder="1" applyAlignment="1">
      <alignment horizontal="center"/>
    </xf>
    <xf numFmtId="0" fontId="4" fillId="0" borderId="20" xfId="1" applyFont="1" applyBorder="1" applyAlignment="1">
      <alignment horizontal="center"/>
    </xf>
    <xf numFmtId="0" fontId="5" fillId="0" borderId="26" xfId="1" applyFont="1" applyBorder="1"/>
    <xf numFmtId="0" fontId="5" fillId="0" borderId="1" xfId="1" applyFont="1" applyBorder="1"/>
    <xf numFmtId="0" fontId="5" fillId="0" borderId="1" xfId="1" applyFont="1" applyBorder="1" applyAlignment="1">
      <alignment horizontal="center"/>
    </xf>
    <xf numFmtId="0" fontId="5" fillId="0" borderId="29" xfId="1" applyFont="1" applyBorder="1"/>
    <xf numFmtId="0" fontId="5" fillId="0" borderId="30" xfId="1" applyFont="1" applyBorder="1"/>
    <xf numFmtId="0" fontId="5" fillId="0" borderId="30" xfId="1" applyFont="1" applyBorder="1" applyAlignment="1">
      <alignment horizontal="center"/>
    </xf>
    <xf numFmtId="0" fontId="4" fillId="5" borderId="18" xfId="1" applyFont="1" applyFill="1" applyBorder="1"/>
    <xf numFmtId="0" fontId="5" fillId="5" borderId="19" xfId="1" applyFont="1" applyFill="1" applyBorder="1"/>
    <xf numFmtId="0" fontId="5" fillId="5" borderId="0" xfId="1" applyFont="1" applyFill="1"/>
    <xf numFmtId="0" fontId="5" fillId="5" borderId="32" xfId="1" applyFont="1" applyFill="1" applyBorder="1"/>
    <xf numFmtId="0" fontId="5" fillId="5" borderId="32" xfId="1" applyFont="1" applyFill="1" applyBorder="1" applyAlignment="1">
      <alignment horizontal="left" vertical="center"/>
    </xf>
    <xf numFmtId="0" fontId="5" fillId="5" borderId="33" xfId="1" applyFont="1" applyFill="1" applyBorder="1"/>
    <xf numFmtId="0" fontId="5" fillId="5" borderId="34" xfId="1" applyFont="1" applyFill="1" applyBorder="1"/>
    <xf numFmtId="0" fontId="5" fillId="0" borderId="5" xfId="1" applyFont="1" applyBorder="1" applyAlignment="1">
      <alignment vertical="center"/>
    </xf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vertical="center"/>
    </xf>
    <xf numFmtId="164" fontId="4" fillId="7" borderId="8" xfId="1" applyNumberFormat="1" applyFont="1" applyFill="1" applyBorder="1" applyAlignment="1">
      <alignment horizontal="right" vertical="center" wrapText="1"/>
    </xf>
    <xf numFmtId="0" fontId="5" fillId="0" borderId="7" xfId="1" applyFont="1" applyBorder="1" applyAlignment="1">
      <alignment horizontal="left" vertical="center" indent="1"/>
    </xf>
    <xf numFmtId="165" fontId="5" fillId="0" borderId="8" xfId="1" applyNumberFormat="1" applyFont="1" applyBorder="1" applyAlignment="1">
      <alignment horizontal="right" vertical="center" wrapText="1"/>
    </xf>
    <xf numFmtId="0" fontId="4" fillId="0" borderId="7" xfId="1" applyFont="1" applyBorder="1" applyAlignment="1">
      <alignment vertical="center" wrapText="1"/>
    </xf>
    <xf numFmtId="165" fontId="4" fillId="7" borderId="8" xfId="1" applyNumberFormat="1" applyFont="1" applyFill="1" applyBorder="1" applyAlignment="1">
      <alignment horizontal="right" vertical="center"/>
    </xf>
    <xf numFmtId="165" fontId="4" fillId="7" borderId="8" xfId="1" applyNumberFormat="1" applyFont="1" applyFill="1" applyBorder="1" applyAlignment="1">
      <alignment horizontal="right" vertical="center" wrapText="1"/>
    </xf>
    <xf numFmtId="0" fontId="5" fillId="0" borderId="7" xfId="1" applyFont="1" applyBorder="1" applyAlignment="1">
      <alignment horizontal="left" vertical="center" wrapText="1" indent="1"/>
    </xf>
    <xf numFmtId="164" fontId="6" fillId="0" borderId="0" xfId="1" applyNumberFormat="1"/>
    <xf numFmtId="0" fontId="4" fillId="0" borderId="7" xfId="1" applyFont="1" applyBorder="1" applyAlignment="1">
      <alignment horizontal="right" vertical="center"/>
    </xf>
    <xf numFmtId="0" fontId="4" fillId="5" borderId="11" xfId="1" applyFont="1" applyFill="1" applyBorder="1"/>
    <xf numFmtId="0" fontId="5" fillId="5" borderId="12" xfId="1" applyFont="1" applyFill="1" applyBorder="1"/>
    <xf numFmtId="0" fontId="5" fillId="5" borderId="13" xfId="1" applyFont="1" applyFill="1" applyBorder="1"/>
    <xf numFmtId="0" fontId="5" fillId="5" borderId="15" xfId="1" applyFont="1" applyFill="1" applyBorder="1"/>
    <xf numFmtId="164" fontId="4" fillId="5" borderId="14" xfId="1" applyNumberFormat="1" applyFont="1" applyFill="1" applyBorder="1" applyAlignment="1">
      <alignment horizontal="left" vertical="center"/>
    </xf>
    <xf numFmtId="0" fontId="5" fillId="5" borderId="14" xfId="1" applyFont="1" applyFill="1" applyBorder="1" applyAlignment="1">
      <alignment horizontal="left" vertical="center"/>
    </xf>
    <xf numFmtId="0" fontId="4" fillId="5" borderId="14" xfId="1" applyFont="1" applyFill="1" applyBorder="1" applyAlignment="1">
      <alignment vertical="top"/>
    </xf>
    <xf numFmtId="0" fontId="5" fillId="5" borderId="0" xfId="1" applyFont="1" applyFill="1" applyAlignment="1">
      <alignment vertical="top"/>
    </xf>
    <xf numFmtId="0" fontId="5" fillId="12" borderId="0" xfId="1" applyFont="1" applyFill="1"/>
    <xf numFmtId="0" fontId="5" fillId="11" borderId="0" xfId="1" applyFont="1" applyFill="1"/>
    <xf numFmtId="0" fontId="9" fillId="0" borderId="5" xfId="1" applyFont="1" applyBorder="1" applyAlignment="1">
      <alignment horizontal="center" vertical="center" wrapText="1"/>
    </xf>
    <xf numFmtId="0" fontId="1" fillId="0" borderId="0" xfId="0" applyFont="1"/>
    <xf numFmtId="0" fontId="5" fillId="0" borderId="0" xfId="1" applyFont="1" applyAlignment="1">
      <alignment horizontal="right"/>
    </xf>
    <xf numFmtId="0" fontId="9" fillId="6" borderId="38" xfId="1" applyFont="1" applyFill="1" applyBorder="1" applyAlignment="1">
      <alignment vertical="center"/>
    </xf>
    <xf numFmtId="0" fontId="9" fillId="0" borderId="40" xfId="1" applyFont="1" applyBorder="1" applyAlignment="1">
      <alignment horizontal="center" vertical="center" wrapText="1"/>
    </xf>
    <xf numFmtId="167" fontId="4" fillId="9" borderId="41" xfId="1" applyNumberFormat="1" applyFont="1" applyFill="1" applyBorder="1" applyAlignment="1">
      <alignment horizontal="center" vertical="center" wrapText="1"/>
    </xf>
    <xf numFmtId="0" fontId="9" fillId="7" borderId="23" xfId="1" applyFont="1" applyFill="1" applyBorder="1" applyAlignment="1">
      <alignment vertical="center" wrapText="1"/>
    </xf>
    <xf numFmtId="164" fontId="4" fillId="0" borderId="14" xfId="1" applyNumberFormat="1" applyFont="1" applyBorder="1" applyAlignment="1">
      <alignment horizontal="center" vertical="center" wrapText="1"/>
    </xf>
    <xf numFmtId="164" fontId="4" fillId="0" borderId="15" xfId="1" applyNumberFormat="1" applyFont="1" applyBorder="1" applyAlignment="1">
      <alignment horizontal="center" vertical="center" wrapText="1"/>
    </xf>
    <xf numFmtId="0" fontId="8" fillId="0" borderId="15" xfId="1" applyFont="1" applyBorder="1"/>
    <xf numFmtId="0" fontId="9" fillId="6" borderId="42" xfId="1" applyFont="1" applyFill="1" applyBorder="1" applyAlignment="1">
      <alignment vertical="center"/>
    </xf>
    <xf numFmtId="164" fontId="10" fillId="0" borderId="14" xfId="1" applyNumberFormat="1" applyFont="1" applyBorder="1" applyAlignment="1">
      <alignment horizontal="center" vertical="center" wrapText="1"/>
    </xf>
    <xf numFmtId="0" fontId="9" fillId="7" borderId="39" xfId="1" applyFont="1" applyFill="1" applyBorder="1" applyAlignment="1">
      <alignment vertical="center" wrapText="1"/>
    </xf>
    <xf numFmtId="0" fontId="6" fillId="0" borderId="14" xfId="1" applyBorder="1" applyAlignment="1">
      <alignment vertical="center"/>
    </xf>
    <xf numFmtId="0" fontId="6" fillId="0" borderId="15" xfId="1" applyBorder="1" applyAlignment="1">
      <alignment vertical="center"/>
    </xf>
    <xf numFmtId="0" fontId="6" fillId="13" borderId="16" xfId="1" applyFill="1" applyBorder="1"/>
    <xf numFmtId="0" fontId="6" fillId="13" borderId="17" xfId="1" applyFill="1" applyBorder="1"/>
    <xf numFmtId="0" fontId="6" fillId="13" borderId="4" xfId="1" applyFill="1" applyBorder="1"/>
    <xf numFmtId="0" fontId="6" fillId="14" borderId="16" xfId="1" applyFill="1" applyBorder="1"/>
    <xf numFmtId="0" fontId="6" fillId="14" borderId="17" xfId="1" applyFill="1" applyBorder="1"/>
    <xf numFmtId="0" fontId="6" fillId="14" borderId="4" xfId="1" applyFill="1" applyBorder="1"/>
    <xf numFmtId="0" fontId="5" fillId="0" borderId="43" xfId="0" applyFont="1" applyBorder="1" applyAlignment="1">
      <alignment horizontal="left" vertical="center" indent="1"/>
    </xf>
    <xf numFmtId="0" fontId="4" fillId="0" borderId="5" xfId="0" applyFont="1" applyBorder="1" applyAlignment="1">
      <alignment vertical="center" wrapText="1"/>
    </xf>
    <xf numFmtId="165" fontId="5" fillId="0" borderId="0" xfId="1" applyNumberFormat="1" applyFont="1"/>
    <xf numFmtId="0" fontId="12" fillId="4" borderId="5" xfId="3" applyFill="1" applyBorder="1"/>
    <xf numFmtId="0" fontId="6" fillId="5" borderId="19" xfId="1" applyFill="1" applyBorder="1"/>
    <xf numFmtId="0" fontId="6" fillId="5" borderId="20" xfId="1" applyFill="1" applyBorder="1"/>
    <xf numFmtId="0" fontId="6" fillId="5" borderId="0" xfId="1" applyFill="1"/>
    <xf numFmtId="0" fontId="6" fillId="5" borderId="45" xfId="1" applyFill="1" applyBorder="1"/>
    <xf numFmtId="0" fontId="6" fillId="5" borderId="34" xfId="1" applyFill="1" applyBorder="1"/>
    <xf numFmtId="0" fontId="6" fillId="5" borderId="8" xfId="1" applyFill="1" applyBorder="1"/>
    <xf numFmtId="0" fontId="5" fillId="15" borderId="24" xfId="1" applyFont="1" applyFill="1" applyBorder="1"/>
    <xf numFmtId="0" fontId="5" fillId="15" borderId="25" xfId="1" applyFont="1" applyFill="1" applyBorder="1"/>
    <xf numFmtId="0" fontId="5" fillId="15" borderId="25" xfId="1" applyFont="1" applyFill="1" applyBorder="1" applyAlignment="1">
      <alignment horizontal="center"/>
    </xf>
    <xf numFmtId="0" fontId="5" fillId="15" borderId="26" xfId="1" applyFont="1" applyFill="1" applyBorder="1"/>
    <xf numFmtId="0" fontId="5" fillId="15" borderId="1" xfId="1" applyFont="1" applyFill="1" applyBorder="1"/>
    <xf numFmtId="0" fontId="5" fillId="15" borderId="1" xfId="1" applyFont="1" applyFill="1" applyBorder="1" applyAlignment="1">
      <alignment horizontal="center"/>
    </xf>
    <xf numFmtId="0" fontId="5" fillId="16" borderId="32" xfId="1" applyFont="1" applyFill="1" applyBorder="1" applyAlignment="1">
      <alignment horizontal="left" vertical="center"/>
    </xf>
    <xf numFmtId="0" fontId="5" fillId="16" borderId="0" xfId="1" applyFont="1" applyFill="1"/>
    <xf numFmtId="0" fontId="6" fillId="16" borderId="0" xfId="1" applyFill="1"/>
    <xf numFmtId="0" fontId="6" fillId="16" borderId="45" xfId="1" applyFill="1" applyBorder="1"/>
    <xf numFmtId="0" fontId="5" fillId="0" borderId="2" xfId="0" applyFont="1" applyBorder="1" applyAlignment="1">
      <alignment vertical="center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center"/>
    </xf>
    <xf numFmtId="168" fontId="4" fillId="3" borderId="6" xfId="0" applyNumberFormat="1" applyFont="1" applyFill="1" applyBorder="1" applyAlignment="1">
      <alignment horizontal="right" vertical="center"/>
    </xf>
    <xf numFmtId="168" fontId="5" fillId="0" borderId="8" xfId="0" applyNumberFormat="1" applyFont="1" applyBorder="1" applyAlignment="1">
      <alignment horizontal="right" vertical="center" wrapText="1"/>
    </xf>
    <xf numFmtId="168" fontId="4" fillId="3" borderId="8" xfId="0" applyNumberFormat="1" applyFont="1" applyFill="1" applyBorder="1" applyAlignment="1">
      <alignment horizontal="right" vertical="center"/>
    </xf>
    <xf numFmtId="168" fontId="4" fillId="3" borderId="8" xfId="0" applyNumberFormat="1" applyFont="1" applyFill="1" applyBorder="1" applyAlignment="1">
      <alignment horizontal="right" vertical="center" wrapText="1"/>
    </xf>
    <xf numFmtId="169" fontId="5" fillId="15" borderId="27" xfId="1" applyNumberFormat="1" applyFont="1" applyFill="1" applyBorder="1"/>
    <xf numFmtId="169" fontId="5" fillId="0" borderId="27" xfId="1" applyNumberFormat="1" applyFont="1" applyBorder="1"/>
    <xf numFmtId="169" fontId="5" fillId="0" borderId="44" xfId="1" applyNumberFormat="1" applyFont="1" applyBorder="1"/>
    <xf numFmtId="169" fontId="5" fillId="0" borderId="5" xfId="1" applyNumberFormat="1" applyFont="1" applyBorder="1"/>
    <xf numFmtId="169" fontId="5" fillId="15" borderId="28" xfId="1" applyNumberFormat="1" applyFont="1" applyFill="1" applyBorder="1"/>
    <xf numFmtId="169" fontId="5" fillId="15" borderId="43" xfId="1" applyNumberFormat="1" applyFont="1" applyFill="1" applyBorder="1"/>
    <xf numFmtId="169" fontId="5" fillId="0" borderId="28" xfId="1" applyNumberFormat="1" applyFont="1" applyBorder="1"/>
    <xf numFmtId="169" fontId="5" fillId="0" borderId="46" xfId="1" applyNumberFormat="1" applyFont="1" applyBorder="1"/>
    <xf numFmtId="169" fontId="5" fillId="15" borderId="46" xfId="1" applyNumberFormat="1" applyFont="1" applyFill="1" applyBorder="1"/>
    <xf numFmtId="169" fontId="5" fillId="0" borderId="31" xfId="1" applyNumberFormat="1" applyFont="1" applyBorder="1"/>
    <xf numFmtId="169" fontId="5" fillId="15" borderId="25" xfId="1" applyNumberFormat="1" applyFont="1" applyFill="1" applyBorder="1"/>
    <xf numFmtId="169" fontId="5" fillId="0" borderId="1" xfId="1" applyNumberFormat="1" applyFont="1" applyBorder="1"/>
    <xf numFmtId="169" fontId="5" fillId="15" borderId="1" xfId="1" applyNumberFormat="1" applyFont="1" applyFill="1" applyBorder="1"/>
    <xf numFmtId="169" fontId="5" fillId="0" borderId="30" xfId="1" applyNumberFormat="1" applyFont="1" applyBorder="1"/>
    <xf numFmtId="44" fontId="5" fillId="5" borderId="0" xfId="2" applyFont="1" applyFill="1"/>
    <xf numFmtId="0" fontId="9" fillId="0" borderId="6" xfId="0" applyFont="1" applyBorder="1" applyAlignment="1">
      <alignment horizontal="center" vertical="center" wrapText="1"/>
    </xf>
    <xf numFmtId="44" fontId="9" fillId="8" borderId="5" xfId="2" applyFont="1" applyFill="1" applyBorder="1" applyAlignment="1">
      <alignment vertical="center" wrapText="1"/>
    </xf>
    <xf numFmtId="0" fontId="9" fillId="5" borderId="0" xfId="1" applyFont="1" applyFill="1"/>
    <xf numFmtId="170" fontId="9" fillId="5" borderId="0" xfId="1" applyNumberFormat="1" applyFont="1" applyFill="1" applyAlignment="1">
      <alignment horizontal="left" indent="10"/>
    </xf>
    <xf numFmtId="0" fontId="9" fillId="3" borderId="39" xfId="0" applyFont="1" applyFill="1" applyBorder="1" applyAlignment="1">
      <alignment vertical="center" wrapText="1"/>
    </xf>
    <xf numFmtId="0" fontId="9" fillId="3" borderId="23" xfId="0" applyFont="1" applyFill="1" applyBorder="1" applyAlignment="1">
      <alignment vertical="center" wrapText="1"/>
    </xf>
    <xf numFmtId="164" fontId="4" fillId="0" borderId="0" xfId="1" applyNumberFormat="1" applyFont="1" applyAlignment="1">
      <alignment horizontal="center" vertical="center" wrapText="1"/>
    </xf>
    <xf numFmtId="4" fontId="9" fillId="8" borderId="42" xfId="1" applyNumberFormat="1" applyFont="1" applyFill="1" applyBorder="1" applyAlignment="1">
      <alignment vertical="center" wrapText="1"/>
    </xf>
    <xf numFmtId="166" fontId="4" fillId="0" borderId="0" xfId="1" applyNumberFormat="1" applyFont="1" applyAlignment="1">
      <alignment horizontal="center" vertical="center" wrapText="1"/>
    </xf>
    <xf numFmtId="0" fontId="6" fillId="0" borderId="14" xfId="1" applyBorder="1"/>
    <xf numFmtId="0" fontId="6" fillId="0" borderId="15" xfId="1" applyBorder="1"/>
    <xf numFmtId="0" fontId="0" fillId="10" borderId="18" xfId="0" applyFill="1" applyBorder="1" applyAlignment="1">
      <alignment horizontal="left" vertical="top" wrapText="1"/>
    </xf>
    <xf numFmtId="0" fontId="0" fillId="10" borderId="20" xfId="0" applyFill="1" applyBorder="1" applyAlignment="1">
      <alignment horizontal="left" vertical="top" wrapText="1"/>
    </xf>
    <xf numFmtId="0" fontId="4" fillId="8" borderId="32" xfId="1" applyFont="1" applyFill="1" applyBorder="1" applyAlignment="1">
      <alignment horizontal="left" vertical="center" wrapText="1"/>
    </xf>
    <xf numFmtId="0" fontId="4" fillId="8" borderId="45" xfId="1" applyFont="1" applyFill="1" applyBorder="1" applyAlignment="1">
      <alignment horizontal="left" vertical="center" wrapText="1"/>
    </xf>
    <xf numFmtId="0" fontId="4" fillId="8" borderId="33" xfId="1" applyFont="1" applyFill="1" applyBorder="1" applyAlignment="1">
      <alignment horizontal="left" vertical="center" wrapText="1"/>
    </xf>
    <xf numFmtId="0" fontId="4" fillId="8" borderId="8" xfId="1" applyFont="1" applyFill="1" applyBorder="1" applyAlignment="1">
      <alignment horizontal="left" vertical="center" wrapText="1"/>
    </xf>
    <xf numFmtId="0" fontId="4" fillId="0" borderId="9" xfId="1" applyFont="1" applyBorder="1" applyAlignment="1">
      <alignment horizontal="right"/>
    </xf>
    <xf numFmtId="0" fontId="4" fillId="0" borderId="10" xfId="1" applyFont="1" applyBorder="1" applyAlignment="1">
      <alignment horizontal="right"/>
    </xf>
    <xf numFmtId="164" fontId="4" fillId="5" borderId="32" xfId="1" applyNumberFormat="1" applyFont="1" applyFill="1" applyBorder="1" applyAlignment="1">
      <alignment horizontal="center" vertical="center"/>
    </xf>
    <xf numFmtId="164" fontId="4" fillId="5" borderId="0" xfId="1" applyNumberFormat="1" applyFont="1" applyFill="1" applyAlignment="1">
      <alignment horizontal="center" vertical="center"/>
    </xf>
    <xf numFmtId="0" fontId="4" fillId="4" borderId="9" xfId="1" applyFont="1" applyFill="1" applyBorder="1" applyAlignment="1">
      <alignment horizontal="left"/>
    </xf>
    <xf numFmtId="0" fontId="4" fillId="4" borderId="10" xfId="1" applyFont="1" applyFill="1" applyBorder="1" applyAlignment="1">
      <alignment horizontal="left"/>
    </xf>
    <xf numFmtId="0" fontId="4" fillId="4" borderId="6" xfId="1" applyFont="1" applyFill="1" applyBorder="1" applyAlignment="1">
      <alignment horizontal="left"/>
    </xf>
    <xf numFmtId="49" fontId="5" fillId="0" borderId="1" xfId="1" applyNumberFormat="1" applyFont="1" applyBorder="1" applyAlignment="1">
      <alignment horizontal="right" vertical="center"/>
    </xf>
    <xf numFmtId="49" fontId="1" fillId="0" borderId="1" xfId="0" applyNumberFormat="1" applyFont="1" applyBorder="1" applyAlignment="1">
      <alignment horizontal="right" vertical="center"/>
    </xf>
    <xf numFmtId="8" fontId="5" fillId="0" borderId="9" xfId="1" applyNumberFormat="1" applyFont="1" applyBorder="1" applyAlignment="1">
      <alignment horizontal="right"/>
    </xf>
    <xf numFmtId="0" fontId="5" fillId="0" borderId="10" xfId="1" applyFont="1" applyBorder="1" applyAlignment="1">
      <alignment horizontal="right"/>
    </xf>
    <xf numFmtId="0" fontId="5" fillId="0" borderId="6" xfId="1" applyFont="1" applyBorder="1" applyAlignment="1">
      <alignment horizontal="right"/>
    </xf>
    <xf numFmtId="0" fontId="7" fillId="4" borderId="9" xfId="1" applyFont="1" applyFill="1" applyBorder="1" applyAlignment="1">
      <alignment horizontal="center" vertical="center"/>
    </xf>
    <xf numFmtId="0" fontId="7" fillId="4" borderId="10" xfId="1" applyFont="1" applyFill="1" applyBorder="1" applyAlignment="1">
      <alignment horizontal="center" vertical="center"/>
    </xf>
    <xf numFmtId="0" fontId="7" fillId="4" borderId="6" xfId="1" applyFont="1" applyFill="1" applyBorder="1" applyAlignment="1">
      <alignment horizontal="center" vertical="center"/>
    </xf>
    <xf numFmtId="164" fontId="4" fillId="13" borderId="35" xfId="1" applyNumberFormat="1" applyFont="1" applyFill="1" applyBorder="1" applyAlignment="1">
      <alignment horizontal="center" vertical="center"/>
    </xf>
    <xf numFmtId="164" fontId="4" fillId="13" borderId="36" xfId="1" applyNumberFormat="1" applyFont="1" applyFill="1" applyBorder="1" applyAlignment="1">
      <alignment horizontal="center" vertical="center"/>
    </xf>
    <xf numFmtId="164" fontId="4" fillId="13" borderId="37" xfId="1" applyNumberFormat="1" applyFont="1" applyFill="1" applyBorder="1" applyAlignment="1">
      <alignment horizontal="center" vertical="center"/>
    </xf>
    <xf numFmtId="164" fontId="4" fillId="14" borderId="35" xfId="1" applyNumberFormat="1" applyFont="1" applyFill="1" applyBorder="1" applyAlignment="1">
      <alignment horizontal="center" vertical="center"/>
    </xf>
    <xf numFmtId="164" fontId="4" fillId="14" borderId="36" xfId="1" applyNumberFormat="1" applyFont="1" applyFill="1" applyBorder="1" applyAlignment="1">
      <alignment horizontal="center" vertical="center"/>
    </xf>
    <xf numFmtId="164" fontId="4" fillId="14" borderId="37" xfId="1" applyNumberFormat="1" applyFont="1" applyFill="1" applyBorder="1" applyAlignment="1">
      <alignment horizontal="center" vertical="center"/>
    </xf>
    <xf numFmtId="0" fontId="4" fillId="4" borderId="9" xfId="1" applyFont="1" applyFill="1" applyBorder="1" applyAlignment="1">
      <alignment horizontal="center"/>
    </xf>
    <xf numFmtId="0" fontId="4" fillId="4" borderId="10" xfId="1" applyFont="1" applyFill="1" applyBorder="1" applyAlignment="1">
      <alignment horizontal="center"/>
    </xf>
    <xf numFmtId="0" fontId="4" fillId="4" borderId="6" xfId="1" applyFont="1" applyFill="1" applyBorder="1" applyAlignment="1">
      <alignment horizontal="center"/>
    </xf>
    <xf numFmtId="0" fontId="5" fillId="5" borderId="14" xfId="1" applyFont="1" applyFill="1" applyBorder="1" applyAlignment="1">
      <alignment horizontal="left" vertical="center" wrapText="1"/>
    </xf>
    <xf numFmtId="0" fontId="5" fillId="5" borderId="0" xfId="1" applyFont="1" applyFill="1" applyAlignment="1">
      <alignment horizontal="left" vertical="center" wrapText="1"/>
    </xf>
    <xf numFmtId="0" fontId="5" fillId="5" borderId="15" xfId="1" applyFont="1" applyFill="1" applyBorder="1" applyAlignment="1">
      <alignment horizontal="left" vertical="center" wrapText="1"/>
    </xf>
    <xf numFmtId="0" fontId="4" fillId="8" borderId="14" xfId="1" applyFont="1" applyFill="1" applyBorder="1" applyAlignment="1">
      <alignment horizontal="left" vertical="center" wrapText="1"/>
    </xf>
    <xf numFmtId="0" fontId="4" fillId="8" borderId="0" xfId="1" applyFont="1" applyFill="1" applyAlignment="1">
      <alignment horizontal="left" vertical="center" wrapText="1"/>
    </xf>
    <xf numFmtId="0" fontId="4" fillId="8" borderId="15" xfId="1" applyFont="1" applyFill="1" applyBorder="1" applyAlignment="1">
      <alignment horizontal="left" vertical="center" wrapText="1"/>
    </xf>
    <xf numFmtId="0" fontId="4" fillId="8" borderId="16" xfId="1" applyFont="1" applyFill="1" applyBorder="1" applyAlignment="1">
      <alignment horizontal="left" vertical="center" wrapText="1"/>
    </xf>
    <xf numFmtId="0" fontId="4" fillId="8" borderId="17" xfId="1" applyFont="1" applyFill="1" applyBorder="1" applyAlignment="1">
      <alignment horizontal="left" vertical="center" wrapText="1"/>
    </xf>
    <xf numFmtId="0" fontId="4" fillId="8" borderId="4" xfId="1" applyFont="1" applyFill="1" applyBorder="1" applyAlignment="1">
      <alignment horizontal="left" vertical="center" wrapText="1"/>
    </xf>
  </cellXfs>
  <cellStyles count="4">
    <cellStyle name="Hipervínculo" xfId="3" builtinId="8"/>
    <cellStyle name="Moneda" xfId="2" builtinId="4"/>
    <cellStyle name="Normal" xfId="0" builtinId="0"/>
    <cellStyle name="Normal 2" xfId="1" xr:uid="{00000000-0005-0000-0000-000001000000}"/>
  </cellStyles>
  <dxfs count="1">
    <dxf>
      <font>
        <color rgb="FFFF0000"/>
      </font>
    </dxf>
  </dxfs>
  <tableStyles count="1" defaultTableStyle="TableStyleMedium2" defaultPivotStyle="PivotStyleLight16">
    <tableStyle name="Invisible" pivot="0" table="0" count="0" xr9:uid="{05528B4F-B4CC-42B3-B4D4-717D879CA53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boe.es/buscar/act.php?id=BOE-A-1984-24555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8"/>
  <sheetViews>
    <sheetView topLeftCell="A4" workbookViewId="0">
      <selection activeCell="F13" sqref="F13"/>
    </sheetView>
  </sheetViews>
  <sheetFormatPr baseColWidth="10" defaultRowHeight="15" x14ac:dyDescent="0.25"/>
  <cols>
    <col min="1" max="1" width="52.42578125" customWidth="1"/>
    <col min="2" max="2" width="36.42578125" customWidth="1"/>
  </cols>
  <sheetData>
    <row r="1" spans="1:3" x14ac:dyDescent="0.25">
      <c r="A1" s="1" t="s">
        <v>0</v>
      </c>
      <c r="B1" s="116"/>
    </row>
    <row r="2" spans="1:3" x14ac:dyDescent="0.25">
      <c r="A2" s="3" t="s">
        <v>1</v>
      </c>
      <c r="B2" s="117"/>
    </row>
    <row r="3" spans="1:3" x14ac:dyDescent="0.25">
      <c r="A3" s="4" t="s">
        <v>2</v>
      </c>
      <c r="B3" s="118"/>
    </row>
    <row r="4" spans="1:3" x14ac:dyDescent="0.25">
      <c r="A4" s="5" t="s">
        <v>3</v>
      </c>
      <c r="B4" s="118"/>
    </row>
    <row r="5" spans="1:3" ht="15.75" thickBot="1" x14ac:dyDescent="0.3">
      <c r="A5" s="2"/>
      <c r="B5" s="6"/>
    </row>
    <row r="6" spans="1:3" ht="15.75" thickBot="1" x14ac:dyDescent="0.3">
      <c r="A6" s="97" t="s">
        <v>67</v>
      </c>
      <c r="B6" s="119">
        <f>SUM(B7:B8)</f>
        <v>0</v>
      </c>
    </row>
    <row r="7" spans="1:3" ht="15.75" thickBot="1" x14ac:dyDescent="0.3">
      <c r="A7" s="96" t="s">
        <v>65</v>
      </c>
      <c r="B7" s="120">
        <v>0</v>
      </c>
      <c r="C7" s="74" t="s">
        <v>70</v>
      </c>
    </row>
    <row r="8" spans="1:3" ht="15.75" thickBot="1" x14ac:dyDescent="0.3">
      <c r="A8" s="7" t="s">
        <v>66</v>
      </c>
      <c r="B8" s="120">
        <v>0</v>
      </c>
      <c r="C8" s="73" t="s">
        <v>69</v>
      </c>
    </row>
    <row r="9" spans="1:3" ht="15.75" thickBot="1" x14ac:dyDescent="0.3">
      <c r="A9" s="97" t="s">
        <v>68</v>
      </c>
      <c r="B9" s="121">
        <f>SUM(B10:B19)</f>
        <v>0</v>
      </c>
    </row>
    <row r="10" spans="1:3" ht="15.75" thickBot="1" x14ac:dyDescent="0.3">
      <c r="A10" s="8" t="s">
        <v>6</v>
      </c>
      <c r="B10" s="120">
        <v>0</v>
      </c>
    </row>
    <row r="11" spans="1:3" ht="15.75" thickBot="1" x14ac:dyDescent="0.3">
      <c r="A11" s="8" t="s">
        <v>7</v>
      </c>
      <c r="B11" s="120">
        <v>0</v>
      </c>
    </row>
    <row r="12" spans="1:3" ht="15.75" thickBot="1" x14ac:dyDescent="0.3">
      <c r="A12" s="8" t="s">
        <v>8</v>
      </c>
      <c r="B12" s="120">
        <v>0</v>
      </c>
    </row>
    <row r="13" spans="1:3" ht="15.75" thickBot="1" x14ac:dyDescent="0.3">
      <c r="A13" s="8" t="s">
        <v>9</v>
      </c>
      <c r="B13" s="120">
        <v>0</v>
      </c>
    </row>
    <row r="14" spans="1:3" ht="15.75" thickBot="1" x14ac:dyDescent="0.3">
      <c r="A14" s="8" t="s">
        <v>10</v>
      </c>
      <c r="B14" s="120">
        <v>0</v>
      </c>
    </row>
    <row r="15" spans="1:3" ht="15.75" thickBot="1" x14ac:dyDescent="0.3">
      <c r="A15" s="7" t="s">
        <v>11</v>
      </c>
      <c r="B15" s="120">
        <v>0</v>
      </c>
    </row>
    <row r="16" spans="1:3" ht="15.75" thickBot="1" x14ac:dyDescent="0.3">
      <c r="A16" s="8" t="s">
        <v>12</v>
      </c>
      <c r="B16" s="120">
        <v>0</v>
      </c>
    </row>
    <row r="17" spans="1:2" ht="15.75" thickBot="1" x14ac:dyDescent="0.3">
      <c r="A17" s="8" t="s">
        <v>13</v>
      </c>
      <c r="B17" s="120">
        <v>0</v>
      </c>
    </row>
    <row r="18" spans="1:2" ht="15.75" thickBot="1" x14ac:dyDescent="0.3">
      <c r="A18" s="8" t="s">
        <v>14</v>
      </c>
      <c r="B18" s="120">
        <v>0</v>
      </c>
    </row>
    <row r="19" spans="1:2" ht="15.75" thickBot="1" x14ac:dyDescent="0.3">
      <c r="A19" s="7" t="s">
        <v>15</v>
      </c>
      <c r="B19" s="120">
        <v>0</v>
      </c>
    </row>
    <row r="20" spans="1:2" ht="15.75" thickBot="1" x14ac:dyDescent="0.3">
      <c r="A20" s="9" t="s">
        <v>83</v>
      </c>
      <c r="B20" s="122">
        <f>(B9+B6)*15/85</f>
        <v>0</v>
      </c>
    </row>
    <row r="21" spans="1:2" ht="15.75" thickBot="1" x14ac:dyDescent="0.3">
      <c r="A21" s="9" t="s">
        <v>73</v>
      </c>
      <c r="B21" s="122">
        <v>0</v>
      </c>
    </row>
    <row r="22" spans="1:2" ht="15.75" thickBot="1" x14ac:dyDescent="0.3">
      <c r="A22" s="10" t="s">
        <v>74</v>
      </c>
      <c r="B22" s="122">
        <f>SUM(B6,B9,B20)</f>
        <v>0</v>
      </c>
    </row>
    <row r="23" spans="1:2" ht="15.75" thickBot="1" x14ac:dyDescent="0.3">
      <c r="A23" s="9" t="s">
        <v>18</v>
      </c>
      <c r="B23" s="122">
        <f>B22*21/100</f>
        <v>0</v>
      </c>
    </row>
    <row r="24" spans="1:2" ht="15.75" thickBot="1" x14ac:dyDescent="0.3">
      <c r="A24" s="9" t="s">
        <v>19</v>
      </c>
      <c r="B24" s="122">
        <f>SUM(B23,B22)</f>
        <v>0</v>
      </c>
    </row>
    <row r="25" spans="1:2" ht="15.75" thickBot="1" x14ac:dyDescent="0.3"/>
    <row r="26" spans="1:2" ht="145.5" customHeight="1" x14ac:dyDescent="0.25">
      <c r="A26" s="149" t="s">
        <v>88</v>
      </c>
      <c r="B26" s="150"/>
    </row>
    <row r="27" spans="1:2" ht="15" customHeight="1" x14ac:dyDescent="0.25">
      <c r="A27" s="151" t="s">
        <v>81</v>
      </c>
      <c r="B27" s="152"/>
    </row>
    <row r="28" spans="1:2" ht="28.5" customHeight="1" thickBot="1" x14ac:dyDescent="0.3">
      <c r="A28" s="153"/>
      <c r="B28" s="154"/>
    </row>
  </sheetData>
  <mergeCells count="2">
    <mergeCell ref="A26:B26"/>
    <mergeCell ref="A27:B2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6D0B2-58B2-4A4B-B8CB-BE194321EC01}">
  <sheetPr>
    <pageSetUpPr fitToPage="1"/>
  </sheetPr>
  <dimension ref="A1:I33"/>
  <sheetViews>
    <sheetView workbookViewId="0">
      <selection activeCell="N8" sqref="N8"/>
    </sheetView>
  </sheetViews>
  <sheetFormatPr baseColWidth="10" defaultColWidth="11.42578125" defaultRowHeight="12.75" x14ac:dyDescent="0.2"/>
  <cols>
    <col min="1" max="1" width="41.5703125" style="11" customWidth="1"/>
    <col min="2" max="2" width="17.5703125" style="11" customWidth="1"/>
    <col min="3" max="3" width="12.140625" style="11" customWidth="1"/>
    <col min="4" max="5" width="11.140625" style="11" customWidth="1"/>
    <col min="6" max="6" width="13.5703125" style="11" customWidth="1"/>
    <col min="7" max="8" width="18.28515625" style="11" bestFit="1" customWidth="1"/>
    <col min="9" max="9" width="15.7109375" style="11" customWidth="1"/>
    <col min="10" max="16384" width="11.42578125" style="11"/>
  </cols>
  <sheetData>
    <row r="1" spans="1:9" ht="15" x14ac:dyDescent="0.25">
      <c r="A1" s="32" t="s">
        <v>0</v>
      </c>
      <c r="B1" s="162">
        <f>'1.PRESUPUESTO TOTAL'!B1</f>
        <v>0</v>
      </c>
      <c r="C1" s="163"/>
      <c r="D1" s="163"/>
      <c r="E1" s="163"/>
      <c r="F1" s="163"/>
      <c r="G1" s="76"/>
    </row>
    <row r="2" spans="1:9" ht="15" x14ac:dyDescent="0.25">
      <c r="A2" s="34" t="s">
        <v>1</v>
      </c>
      <c r="B2" s="162">
        <f>'1.PRESUPUESTO TOTAL'!B2</f>
        <v>0</v>
      </c>
      <c r="C2" s="163"/>
      <c r="D2" s="163"/>
      <c r="E2" s="163"/>
      <c r="F2" s="163"/>
      <c r="G2" s="76"/>
    </row>
    <row r="3" spans="1:9" ht="15" x14ac:dyDescent="0.25">
      <c r="A3" s="32" t="s">
        <v>2</v>
      </c>
      <c r="B3" s="162">
        <f>'1.PRESUPUESTO TOTAL'!B3</f>
        <v>0</v>
      </c>
      <c r="C3" s="163"/>
      <c r="D3" s="163"/>
      <c r="E3" s="163"/>
      <c r="F3" s="163"/>
      <c r="G3" s="76"/>
    </row>
    <row r="4" spans="1:9" ht="15" x14ac:dyDescent="0.25">
      <c r="A4" s="34" t="s">
        <v>3</v>
      </c>
      <c r="B4" s="162">
        <f>'1.PRESUPUESTO TOTAL'!B4</f>
        <v>0</v>
      </c>
      <c r="C4" s="163"/>
      <c r="D4" s="163"/>
      <c r="E4" s="163"/>
      <c r="F4" s="163"/>
      <c r="G4" s="76"/>
    </row>
    <row r="5" spans="1:9" ht="15.75" thickBot="1" x14ac:dyDescent="0.3">
      <c r="A5" s="76"/>
      <c r="B5" s="76"/>
      <c r="C5" s="76"/>
      <c r="D5" s="76"/>
      <c r="E5" s="76"/>
      <c r="F5" s="76"/>
      <c r="G5" s="76"/>
    </row>
    <row r="6" spans="1:9" ht="15.75" thickBot="1" x14ac:dyDescent="0.3">
      <c r="A6" s="99" t="s">
        <v>91</v>
      </c>
      <c r="B6" s="164">
        <v>20282.52</v>
      </c>
      <c r="C6" s="165"/>
      <c r="D6" s="165"/>
      <c r="E6" s="165"/>
      <c r="F6" s="166"/>
      <c r="G6" s="77"/>
    </row>
    <row r="7" spans="1:9" ht="15.75" thickBot="1" x14ac:dyDescent="0.3">
      <c r="B7" s="33"/>
      <c r="C7" s="33"/>
      <c r="D7" s="33"/>
      <c r="E7" s="33"/>
      <c r="F7" s="33"/>
      <c r="G7" s="33"/>
    </row>
    <row r="8" spans="1:9" ht="17.25" customHeight="1" thickBot="1" x14ac:dyDescent="0.3">
      <c r="A8" s="159" t="s">
        <v>33</v>
      </c>
      <c r="B8" s="160"/>
      <c r="C8" s="160"/>
      <c r="D8" s="160"/>
      <c r="E8" s="160"/>
      <c r="F8" s="161"/>
      <c r="G8" s="33"/>
      <c r="H8" s="35"/>
    </row>
    <row r="9" spans="1:9" ht="18" customHeight="1" thickBot="1" x14ac:dyDescent="0.3">
      <c r="A9" s="36" t="s">
        <v>34</v>
      </c>
      <c r="B9" s="37" t="s">
        <v>35</v>
      </c>
      <c r="C9" s="37" t="s">
        <v>36</v>
      </c>
      <c r="D9" s="37" t="s">
        <v>31</v>
      </c>
      <c r="E9" s="37" t="s">
        <v>37</v>
      </c>
      <c r="F9" s="38" t="s">
        <v>38</v>
      </c>
      <c r="G9" s="38" t="s">
        <v>54</v>
      </c>
      <c r="H9" s="38" t="s">
        <v>71</v>
      </c>
      <c r="I9" s="39" t="s">
        <v>39</v>
      </c>
    </row>
    <row r="10" spans="1:9" ht="13.5" customHeight="1" x14ac:dyDescent="0.25">
      <c r="A10" s="106"/>
      <c r="B10" s="107"/>
      <c r="C10" s="108" t="s">
        <v>40</v>
      </c>
      <c r="D10" s="133">
        <v>0</v>
      </c>
      <c r="E10" s="107"/>
      <c r="F10" s="123">
        <f>D10*E10</f>
        <v>0</v>
      </c>
      <c r="G10" s="123">
        <f>IF(F10-$B$6&lt;0,0,F10-$B$6)</f>
        <v>0</v>
      </c>
      <c r="H10" s="127">
        <f>MAX(G10*0.75,0)</f>
        <v>0</v>
      </c>
      <c r="I10" s="128">
        <f>IF(G10&gt;0,$B$6+H10,F10)</f>
        <v>0</v>
      </c>
    </row>
    <row r="11" spans="1:9" ht="13.5" customHeight="1" x14ac:dyDescent="0.25">
      <c r="A11" s="40"/>
      <c r="B11" s="41"/>
      <c r="C11" s="42" t="s">
        <v>40</v>
      </c>
      <c r="D11" s="134">
        <v>0</v>
      </c>
      <c r="E11" s="41"/>
      <c r="F11" s="124">
        <f t="shared" ref="F11:F19" si="0">D11*E11</f>
        <v>0</v>
      </c>
      <c r="G11" s="124">
        <f t="shared" ref="G11:G19" si="1">IF(F11-$B$6&lt;0,0,F11-$B$6)</f>
        <v>0</v>
      </c>
      <c r="H11" s="129">
        <f t="shared" ref="H11:H19" si="2">MAX(G11*0.75,0)</f>
        <v>0</v>
      </c>
      <c r="I11" s="129">
        <f t="shared" ref="I11:I19" si="3">IF(G11&gt;0,$B$6+H11,F11)</f>
        <v>0</v>
      </c>
    </row>
    <row r="12" spans="1:9" ht="15" x14ac:dyDescent="0.25">
      <c r="A12" s="109"/>
      <c r="B12" s="110"/>
      <c r="C12" s="111" t="s">
        <v>40</v>
      </c>
      <c r="D12" s="135">
        <v>0</v>
      </c>
      <c r="E12" s="110"/>
      <c r="F12" s="123">
        <f t="shared" si="0"/>
        <v>0</v>
      </c>
      <c r="G12" s="123">
        <f t="shared" si="1"/>
        <v>0</v>
      </c>
      <c r="H12" s="127">
        <f t="shared" si="2"/>
        <v>0</v>
      </c>
      <c r="I12" s="127">
        <f t="shared" si="3"/>
        <v>0</v>
      </c>
    </row>
    <row r="13" spans="1:9" ht="15" x14ac:dyDescent="0.25">
      <c r="A13" s="40"/>
      <c r="B13" s="41"/>
      <c r="C13" s="42" t="s">
        <v>40</v>
      </c>
      <c r="D13" s="134">
        <v>0</v>
      </c>
      <c r="E13" s="41"/>
      <c r="F13" s="124">
        <f t="shared" si="0"/>
        <v>0</v>
      </c>
      <c r="G13" s="124">
        <f t="shared" si="1"/>
        <v>0</v>
      </c>
      <c r="H13" s="129">
        <f t="shared" si="2"/>
        <v>0</v>
      </c>
      <c r="I13" s="129">
        <f t="shared" si="3"/>
        <v>0</v>
      </c>
    </row>
    <row r="14" spans="1:9" ht="15" x14ac:dyDescent="0.25">
      <c r="A14" s="109"/>
      <c r="B14" s="110"/>
      <c r="C14" s="111" t="s">
        <v>40</v>
      </c>
      <c r="D14" s="135">
        <v>0</v>
      </c>
      <c r="E14" s="110"/>
      <c r="F14" s="123">
        <f t="shared" si="0"/>
        <v>0</v>
      </c>
      <c r="G14" s="123">
        <f t="shared" si="1"/>
        <v>0</v>
      </c>
      <c r="H14" s="127">
        <f t="shared" si="2"/>
        <v>0</v>
      </c>
      <c r="I14" s="127">
        <f t="shared" si="3"/>
        <v>0</v>
      </c>
    </row>
    <row r="15" spans="1:9" ht="15" x14ac:dyDescent="0.25">
      <c r="A15" s="40"/>
      <c r="B15" s="41"/>
      <c r="C15" s="42" t="s">
        <v>40</v>
      </c>
      <c r="D15" s="134">
        <v>0</v>
      </c>
      <c r="E15" s="41"/>
      <c r="F15" s="124">
        <f t="shared" si="0"/>
        <v>0</v>
      </c>
      <c r="G15" s="124">
        <f t="shared" si="1"/>
        <v>0</v>
      </c>
      <c r="H15" s="129">
        <f t="shared" si="2"/>
        <v>0</v>
      </c>
      <c r="I15" s="130">
        <f>IF(G15&gt;0,$B$6+H15,F15)</f>
        <v>0</v>
      </c>
    </row>
    <row r="16" spans="1:9" ht="15" x14ac:dyDescent="0.25">
      <c r="A16" s="109"/>
      <c r="B16" s="110"/>
      <c r="C16" s="111" t="s">
        <v>40</v>
      </c>
      <c r="D16" s="135">
        <v>0</v>
      </c>
      <c r="E16" s="110"/>
      <c r="F16" s="123">
        <f t="shared" si="0"/>
        <v>0</v>
      </c>
      <c r="G16" s="123">
        <f t="shared" si="1"/>
        <v>0</v>
      </c>
      <c r="H16" s="127">
        <f t="shared" si="2"/>
        <v>0</v>
      </c>
      <c r="I16" s="127">
        <f t="shared" si="3"/>
        <v>0</v>
      </c>
    </row>
    <row r="17" spans="1:9" ht="15" x14ac:dyDescent="0.25">
      <c r="A17" s="40"/>
      <c r="B17" s="41"/>
      <c r="C17" s="42" t="s">
        <v>40</v>
      </c>
      <c r="D17" s="134">
        <v>0</v>
      </c>
      <c r="E17" s="41"/>
      <c r="F17" s="124">
        <f t="shared" si="0"/>
        <v>0</v>
      </c>
      <c r="G17" s="124">
        <f t="shared" si="1"/>
        <v>0</v>
      </c>
      <c r="H17" s="129">
        <f t="shared" si="2"/>
        <v>0</v>
      </c>
      <c r="I17" s="130">
        <f t="shared" si="3"/>
        <v>0</v>
      </c>
    </row>
    <row r="18" spans="1:9" ht="15" x14ac:dyDescent="0.25">
      <c r="A18" s="109"/>
      <c r="B18" s="110"/>
      <c r="C18" s="111" t="s">
        <v>40</v>
      </c>
      <c r="D18" s="135">
        <v>0</v>
      </c>
      <c r="E18" s="110"/>
      <c r="F18" s="123">
        <f t="shared" si="0"/>
        <v>0</v>
      </c>
      <c r="G18" s="123">
        <f t="shared" si="1"/>
        <v>0</v>
      </c>
      <c r="H18" s="127">
        <f t="shared" si="2"/>
        <v>0</v>
      </c>
      <c r="I18" s="131">
        <f t="shared" si="3"/>
        <v>0</v>
      </c>
    </row>
    <row r="19" spans="1:9" ht="15.75" thickBot="1" x14ac:dyDescent="0.3">
      <c r="A19" s="43"/>
      <c r="B19" s="44"/>
      <c r="C19" s="45" t="s">
        <v>40</v>
      </c>
      <c r="D19" s="136">
        <v>0</v>
      </c>
      <c r="E19" s="44"/>
      <c r="F19" s="125">
        <f t="shared" si="0"/>
        <v>0</v>
      </c>
      <c r="G19" s="132">
        <f t="shared" si="1"/>
        <v>0</v>
      </c>
      <c r="H19" s="132">
        <f t="shared" si="2"/>
        <v>0</v>
      </c>
      <c r="I19" s="132">
        <f t="shared" si="3"/>
        <v>0</v>
      </c>
    </row>
    <row r="20" spans="1:9" ht="15.75" thickBot="1" x14ac:dyDescent="0.3">
      <c r="A20" s="155" t="s">
        <v>72</v>
      </c>
      <c r="B20" s="156"/>
      <c r="C20" s="156"/>
      <c r="D20" s="156"/>
      <c r="E20" s="156"/>
      <c r="F20" s="126">
        <f>SUM(F10:F19)</f>
        <v>0</v>
      </c>
      <c r="G20" s="98"/>
      <c r="H20" s="98"/>
      <c r="I20" s="98"/>
    </row>
    <row r="21" spans="1:9" ht="15.75" thickBot="1" x14ac:dyDescent="0.3">
      <c r="A21" s="33"/>
      <c r="B21" s="33"/>
      <c r="C21" s="33"/>
      <c r="D21" s="33"/>
      <c r="E21" s="33"/>
      <c r="F21" s="33"/>
      <c r="G21" s="33"/>
    </row>
    <row r="22" spans="1:9" ht="15" x14ac:dyDescent="0.25">
      <c r="A22" s="46" t="s">
        <v>41</v>
      </c>
      <c r="B22" s="47"/>
      <c r="C22" s="47"/>
      <c r="D22" s="47"/>
      <c r="E22" s="47"/>
      <c r="F22" s="47"/>
      <c r="G22" s="47"/>
      <c r="H22" s="100"/>
      <c r="I22" s="101"/>
    </row>
    <row r="23" spans="1:9" ht="15" x14ac:dyDescent="0.25">
      <c r="A23" s="49" t="s">
        <v>42</v>
      </c>
      <c r="B23" s="48"/>
      <c r="C23" s="48"/>
      <c r="D23" s="48"/>
      <c r="E23" s="48"/>
      <c r="F23" s="48"/>
      <c r="G23" s="48"/>
      <c r="H23" s="102"/>
      <c r="I23" s="103"/>
    </row>
    <row r="24" spans="1:9" ht="15" x14ac:dyDescent="0.25">
      <c r="A24" s="112" t="s">
        <v>77</v>
      </c>
      <c r="B24" s="113"/>
      <c r="C24" s="113"/>
      <c r="D24" s="113"/>
      <c r="E24" s="113"/>
      <c r="F24" s="113"/>
      <c r="G24" s="113"/>
      <c r="H24" s="114"/>
      <c r="I24" s="115"/>
    </row>
    <row r="25" spans="1:9" ht="15" x14ac:dyDescent="0.25">
      <c r="A25" s="50" t="s">
        <v>78</v>
      </c>
      <c r="B25" s="48"/>
      <c r="C25" s="48"/>
      <c r="D25" s="48"/>
      <c r="E25" s="48"/>
      <c r="F25" s="48"/>
      <c r="G25" s="48"/>
      <c r="H25" s="102"/>
      <c r="I25" s="103"/>
    </row>
    <row r="26" spans="1:9" ht="15" x14ac:dyDescent="0.25">
      <c r="A26" s="112" t="s">
        <v>76</v>
      </c>
      <c r="B26" s="113"/>
      <c r="C26" s="113"/>
      <c r="D26" s="113"/>
      <c r="E26" s="113"/>
      <c r="F26" s="113"/>
      <c r="G26" s="113"/>
      <c r="H26" s="114"/>
      <c r="I26" s="115"/>
    </row>
    <row r="27" spans="1:9" ht="15" x14ac:dyDescent="0.25">
      <c r="A27" s="50"/>
      <c r="B27" s="48"/>
      <c r="C27" s="48"/>
      <c r="D27" s="48"/>
      <c r="E27" s="48"/>
      <c r="F27" s="48"/>
      <c r="G27" s="48"/>
      <c r="H27" s="102"/>
      <c r="I27" s="103"/>
    </row>
    <row r="28" spans="1:9" ht="15" x14ac:dyDescent="0.25">
      <c r="A28" s="157" t="s">
        <v>79</v>
      </c>
      <c r="B28" s="158"/>
      <c r="C28" s="48"/>
      <c r="D28" s="48"/>
      <c r="E28" s="48"/>
      <c r="F28" s="48"/>
      <c r="G28" s="48"/>
      <c r="H28" s="102"/>
      <c r="I28" s="103"/>
    </row>
    <row r="29" spans="1:9" ht="15" x14ac:dyDescent="0.25">
      <c r="A29" s="50" t="s">
        <v>85</v>
      </c>
      <c r="B29" s="137">
        <v>30</v>
      </c>
      <c r="C29" s="48"/>
      <c r="D29" s="48"/>
      <c r="E29" s="48"/>
      <c r="F29" s="48"/>
      <c r="G29" s="48"/>
      <c r="H29" s="102"/>
      <c r="I29" s="103"/>
    </row>
    <row r="30" spans="1:9" ht="15" x14ac:dyDescent="0.25">
      <c r="A30" s="50" t="s">
        <v>84</v>
      </c>
      <c r="B30" s="137">
        <v>35</v>
      </c>
      <c r="C30" s="48"/>
      <c r="D30" s="48"/>
      <c r="E30" s="48"/>
      <c r="F30" s="48"/>
      <c r="G30" s="48"/>
      <c r="H30" s="102"/>
      <c r="I30" s="103"/>
    </row>
    <row r="31" spans="1:9" ht="15" x14ac:dyDescent="0.25">
      <c r="A31" s="50" t="s">
        <v>86</v>
      </c>
      <c r="B31" s="137">
        <v>42</v>
      </c>
      <c r="C31" s="48"/>
      <c r="D31" s="48"/>
      <c r="E31" s="48"/>
      <c r="F31" s="48"/>
      <c r="G31" s="48"/>
      <c r="H31" s="102"/>
      <c r="I31" s="103"/>
    </row>
    <row r="32" spans="1:9" ht="15" x14ac:dyDescent="0.25">
      <c r="A32" s="49" t="s">
        <v>87</v>
      </c>
      <c r="B32" s="137">
        <v>52</v>
      </c>
      <c r="C32" s="48"/>
      <c r="D32" s="48"/>
      <c r="E32" s="48"/>
      <c r="F32" s="48"/>
      <c r="G32" s="48"/>
      <c r="H32" s="102"/>
      <c r="I32" s="103"/>
    </row>
    <row r="33" spans="1:9" ht="15.75" thickBot="1" x14ac:dyDescent="0.3">
      <c r="A33" s="51"/>
      <c r="B33" s="52"/>
      <c r="C33" s="52"/>
      <c r="D33" s="52"/>
      <c r="E33" s="52"/>
      <c r="F33" s="52"/>
      <c r="G33" s="52"/>
      <c r="H33" s="104"/>
      <c r="I33" s="105"/>
    </row>
  </sheetData>
  <mergeCells count="8">
    <mergeCell ref="A20:E20"/>
    <mergeCell ref="A28:B28"/>
    <mergeCell ref="A8:F8"/>
    <mergeCell ref="B1:F1"/>
    <mergeCell ref="B2:F2"/>
    <mergeCell ref="B3:F3"/>
    <mergeCell ref="B4:F4"/>
    <mergeCell ref="B6:F6"/>
  </mergeCells>
  <conditionalFormatting sqref="E10:E19">
    <cfRule type="cellIs" dxfId="0" priority="1" operator="lessThan">
      <formula>10</formula>
    </cfRule>
  </conditionalFormatting>
  <dataValidations count="1">
    <dataValidation type="whole" errorStyle="information" operator="greaterThanOrEqual" allowBlank="1" showInputMessage="1" showErrorMessage="1" errorTitle="Dedicación mínima" error="El número mínimo de horas a imputar es de 10" sqref="E10:E19" xr:uid="{9FE1BF91-F102-4CAA-BA06-870C72F8E86C}">
      <formula1>10</formula1>
    </dataValidation>
  </dataValidations>
  <hyperlinks>
    <hyperlink ref="A6" r:id="rId1" display="Límite Retribuciones PDI 2023 por contrato" xr:uid="{64B836D0-C1A5-4882-9BE1-9A8361909AC2}"/>
  </hyperlinks>
  <pageMargins left="0.7" right="0.7" top="0.75" bottom="0.75" header="0.3" footer="0.3"/>
  <pageSetup paperSize="9" scale="72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BE1A2-D8B9-4D48-816B-4E5F54D2CBEA}">
  <dimension ref="B1:L51"/>
  <sheetViews>
    <sheetView tabSelected="1" workbookViewId="0">
      <selection activeCell="C50" sqref="C50"/>
    </sheetView>
  </sheetViews>
  <sheetFormatPr baseColWidth="10" defaultColWidth="11.42578125" defaultRowHeight="12.75" x14ac:dyDescent="0.2"/>
  <cols>
    <col min="1" max="1" width="4.85546875" style="11" customWidth="1"/>
    <col min="2" max="2" width="35.5703125" style="11" customWidth="1"/>
    <col min="3" max="3" width="19.42578125" style="11" bestFit="1" customWidth="1"/>
    <col min="4" max="4" width="12.140625" style="11" customWidth="1"/>
    <col min="5" max="5" width="8.85546875" style="11" bestFit="1" customWidth="1"/>
    <col min="6" max="6" width="13" style="11" bestFit="1" customWidth="1"/>
    <col min="7" max="7" width="12.28515625" style="11" bestFit="1" customWidth="1"/>
    <col min="8" max="8" width="13.28515625" style="11" customWidth="1"/>
    <col min="9" max="9" width="14.42578125" style="11" customWidth="1"/>
    <col min="10" max="10" width="11.42578125" style="11"/>
    <col min="11" max="11" width="11.5703125" style="11" bestFit="1" customWidth="1"/>
    <col min="12" max="12" width="11.42578125" style="11"/>
    <col min="13" max="13" width="23.85546875" style="11" customWidth="1"/>
    <col min="14" max="14" width="24.85546875" style="11" customWidth="1"/>
    <col min="15" max="15" width="22" style="11" customWidth="1"/>
    <col min="16" max="16" width="35.42578125" style="11" bestFit="1" customWidth="1"/>
    <col min="17" max="16384" width="11.42578125" style="11"/>
  </cols>
  <sheetData>
    <row r="1" spans="2:11" ht="13.5" thickBot="1" x14ac:dyDescent="0.25"/>
    <row r="2" spans="2:11" s="12" customFormat="1" ht="21.75" customHeight="1" thickBot="1" x14ac:dyDescent="0.3">
      <c r="B2" s="167" t="s">
        <v>20</v>
      </c>
      <c r="C2" s="168"/>
      <c r="D2" s="168"/>
      <c r="E2" s="168"/>
      <c r="F2" s="168"/>
      <c r="G2" s="168"/>
      <c r="H2" s="168"/>
      <c r="I2" s="168"/>
      <c r="J2" s="168"/>
      <c r="K2" s="169"/>
    </row>
    <row r="3" spans="2:11" x14ac:dyDescent="0.2"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2:11" x14ac:dyDescent="0.2"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2:11" x14ac:dyDescent="0.2">
      <c r="B5" s="14" t="s">
        <v>21</v>
      </c>
      <c r="C5" s="15"/>
      <c r="D5" s="15"/>
      <c r="E5" s="15"/>
      <c r="F5" s="15"/>
      <c r="G5" s="15"/>
      <c r="H5" s="15"/>
      <c r="I5" s="15"/>
      <c r="J5" s="15"/>
      <c r="K5" s="16"/>
    </row>
    <row r="6" spans="2:11" x14ac:dyDescent="0.2">
      <c r="B6" s="17" t="s">
        <v>90</v>
      </c>
      <c r="C6" s="140">
        <v>1426</v>
      </c>
      <c r="D6" s="140" t="s">
        <v>89</v>
      </c>
      <c r="E6" s="18"/>
      <c r="F6" s="18"/>
      <c r="G6" s="18"/>
      <c r="H6" s="18"/>
      <c r="I6" s="18"/>
      <c r="J6" s="18"/>
      <c r="K6" s="19"/>
    </row>
    <row r="7" spans="2:11" x14ac:dyDescent="0.2">
      <c r="B7" s="17" t="s">
        <v>92</v>
      </c>
      <c r="C7" s="141">
        <v>0.31979999999999997</v>
      </c>
      <c r="D7" s="18"/>
      <c r="E7" s="18"/>
      <c r="F7" s="18"/>
      <c r="G7" s="18"/>
      <c r="H7" s="18"/>
      <c r="I7" s="18"/>
      <c r="J7" s="18"/>
      <c r="K7" s="19"/>
    </row>
    <row r="8" spans="2:11" x14ac:dyDescent="0.2">
      <c r="B8" s="17" t="s">
        <v>93</v>
      </c>
      <c r="C8" s="141">
        <v>0.33179999999999998</v>
      </c>
      <c r="D8" s="18"/>
      <c r="E8" s="18"/>
      <c r="F8" s="18"/>
      <c r="G8" s="18"/>
      <c r="H8" s="18"/>
      <c r="I8" s="18"/>
      <c r="J8" s="18"/>
      <c r="K8" s="19"/>
    </row>
    <row r="9" spans="2:11" ht="21.75" customHeight="1" x14ac:dyDescent="0.2">
      <c r="B9" s="20" t="s">
        <v>58</v>
      </c>
      <c r="C9" s="18"/>
      <c r="D9" s="18"/>
      <c r="E9" s="18"/>
      <c r="F9" s="18"/>
      <c r="G9" s="18"/>
      <c r="H9" s="18"/>
      <c r="I9" s="18"/>
      <c r="J9" s="18"/>
      <c r="K9" s="19"/>
    </row>
    <row r="10" spans="2:11" x14ac:dyDescent="0.2">
      <c r="B10" s="20"/>
      <c r="C10" s="18"/>
      <c r="D10" s="18"/>
      <c r="E10" s="18"/>
      <c r="F10" s="18"/>
      <c r="G10" s="18"/>
      <c r="H10" s="18"/>
      <c r="I10" s="18"/>
      <c r="J10" s="18"/>
      <c r="K10" s="19"/>
    </row>
    <row r="11" spans="2:11" ht="15" x14ac:dyDescent="0.25">
      <c r="B11" s="21" t="s">
        <v>22</v>
      </c>
      <c r="C11" s="18"/>
      <c r="D11" s="18"/>
      <c r="E11" s="18"/>
      <c r="F11" s="18"/>
      <c r="G11" s="18"/>
      <c r="H11" s="18"/>
      <c r="I11" s="18"/>
      <c r="J11" s="18"/>
      <c r="K11" s="19"/>
    </row>
    <row r="12" spans="2:11" ht="15" x14ac:dyDescent="0.25">
      <c r="B12" s="21" t="s">
        <v>23</v>
      </c>
      <c r="C12" s="18"/>
      <c r="D12" s="18"/>
      <c r="E12" s="18"/>
      <c r="F12" s="18"/>
      <c r="G12" s="18"/>
      <c r="H12" s="18"/>
      <c r="I12" s="18"/>
      <c r="J12" s="18"/>
      <c r="K12" s="19"/>
    </row>
    <row r="13" spans="2:11" x14ac:dyDescent="0.2">
      <c r="B13" s="22"/>
      <c r="C13" s="23"/>
      <c r="D13" s="23"/>
      <c r="E13" s="23"/>
      <c r="F13" s="23"/>
      <c r="G13" s="23"/>
      <c r="H13" s="23"/>
      <c r="I13" s="23"/>
      <c r="J13" s="23"/>
      <c r="K13" s="24"/>
    </row>
    <row r="14" spans="2:11" x14ac:dyDescent="0.2">
      <c r="B14" s="13"/>
      <c r="C14" s="13"/>
      <c r="D14" s="13"/>
      <c r="E14" s="13"/>
      <c r="F14" s="13"/>
      <c r="G14" s="13"/>
      <c r="H14" s="13"/>
      <c r="I14" s="13"/>
      <c r="J14" s="13"/>
      <c r="K14" s="13"/>
    </row>
    <row r="15" spans="2:11" ht="15" x14ac:dyDescent="0.2">
      <c r="B15" s="25" t="s">
        <v>24</v>
      </c>
      <c r="C15" s="13"/>
      <c r="D15" s="13"/>
      <c r="E15" s="13"/>
      <c r="F15" s="13"/>
      <c r="G15" s="13"/>
      <c r="H15" s="13"/>
      <c r="I15" s="13"/>
      <c r="J15" s="13"/>
      <c r="K15" s="13"/>
    </row>
    <row r="16" spans="2:11" ht="15.75" thickBot="1" x14ac:dyDescent="0.25">
      <c r="B16" s="170" t="s">
        <v>59</v>
      </c>
      <c r="C16" s="171"/>
      <c r="D16" s="171"/>
      <c r="E16" s="171"/>
      <c r="F16" s="171"/>
      <c r="G16" s="171"/>
      <c r="H16" s="171"/>
      <c r="I16" s="171"/>
      <c r="J16" s="171"/>
      <c r="K16" s="172"/>
    </row>
    <row r="17" spans="2:12" ht="26.25" thickBot="1" x14ac:dyDescent="0.25">
      <c r="B17" s="78" t="s">
        <v>55</v>
      </c>
      <c r="C17" s="26" t="s">
        <v>53</v>
      </c>
      <c r="D17" s="27" t="s">
        <v>25</v>
      </c>
      <c r="E17" s="27" t="s">
        <v>26</v>
      </c>
      <c r="F17" s="27" t="s">
        <v>27</v>
      </c>
      <c r="G17" s="27" t="s">
        <v>28</v>
      </c>
      <c r="H17" s="27" t="s">
        <v>60</v>
      </c>
      <c r="I17" s="27" t="s">
        <v>29</v>
      </c>
      <c r="J17" s="27" t="s">
        <v>30</v>
      </c>
      <c r="K17" s="79" t="s">
        <v>31</v>
      </c>
    </row>
    <row r="18" spans="2:12" ht="15.75" thickBot="1" x14ac:dyDescent="0.25">
      <c r="B18" s="87" t="s">
        <v>102</v>
      </c>
      <c r="C18" s="28">
        <v>2100</v>
      </c>
      <c r="D18" s="29">
        <f>C18*C7</f>
        <v>671.57999999999993</v>
      </c>
      <c r="E18" s="30">
        <v>1</v>
      </c>
      <c r="F18" s="29">
        <f>C18*E18</f>
        <v>2100</v>
      </c>
      <c r="G18" s="29">
        <f>D18*E18</f>
        <v>671.57999999999993</v>
      </c>
      <c r="H18" s="29">
        <f>C18*20/365</f>
        <v>115.06849315068493</v>
      </c>
      <c r="I18" s="29">
        <f>H18*E18</f>
        <v>115.06849315068493</v>
      </c>
      <c r="J18" s="29">
        <f>F18+G18+I18</f>
        <v>2886.6484931506848</v>
      </c>
      <c r="K18" s="80">
        <f>J18/(E18*($C$6/12))</f>
        <v>24.291572172376029</v>
      </c>
    </row>
    <row r="19" spans="2:12" ht="15.75" thickBot="1" x14ac:dyDescent="0.25">
      <c r="B19" s="81" t="s">
        <v>57</v>
      </c>
      <c r="C19" s="28">
        <v>1655</v>
      </c>
      <c r="D19" s="29">
        <f>C19*C7</f>
        <v>529.26900000000001</v>
      </c>
      <c r="E19" s="30">
        <v>1</v>
      </c>
      <c r="F19" s="29">
        <f>C19*E19</f>
        <v>1655</v>
      </c>
      <c r="G19" s="29">
        <f>D19*E19</f>
        <v>529.26900000000001</v>
      </c>
      <c r="H19" s="29">
        <f t="shared" ref="H19:H29" si="0">C19*20/365</f>
        <v>90.68493150684931</v>
      </c>
      <c r="I19" s="29">
        <f>H19*E19</f>
        <v>90.68493150684931</v>
      </c>
      <c r="J19" s="29">
        <f>F19+G19+I19</f>
        <v>2274.9539315068496</v>
      </c>
      <c r="K19" s="83"/>
    </row>
    <row r="20" spans="2:12" ht="15.75" thickBot="1" x14ac:dyDescent="0.25">
      <c r="B20" s="82"/>
      <c r="C20" s="144"/>
      <c r="D20" s="144"/>
      <c r="E20" s="144"/>
      <c r="F20" s="144"/>
      <c r="G20" s="144"/>
      <c r="H20" s="144"/>
      <c r="I20" s="144"/>
      <c r="J20" s="144"/>
      <c r="K20" s="148"/>
    </row>
    <row r="21" spans="2:12" ht="15.75" customHeight="1" thickBot="1" x14ac:dyDescent="0.25">
      <c r="B21" s="145" t="s">
        <v>94</v>
      </c>
      <c r="C21" s="139">
        <v>1847.4</v>
      </c>
      <c r="D21" s="144"/>
      <c r="E21" s="146"/>
      <c r="F21" s="144"/>
      <c r="G21" s="144"/>
      <c r="H21" s="144"/>
      <c r="I21" s="144"/>
      <c r="J21" s="144"/>
      <c r="K21" s="148"/>
    </row>
    <row r="22" spans="2:12" ht="31.5" customHeight="1" thickBot="1" x14ac:dyDescent="0.25">
      <c r="B22" s="85" t="s">
        <v>52</v>
      </c>
      <c r="C22" s="75" t="s">
        <v>53</v>
      </c>
      <c r="D22" s="27" t="s">
        <v>25</v>
      </c>
      <c r="E22" s="27" t="s">
        <v>26</v>
      </c>
      <c r="F22" s="27" t="s">
        <v>27</v>
      </c>
      <c r="G22" s="27" t="s">
        <v>28</v>
      </c>
      <c r="H22" s="138" t="s">
        <v>60</v>
      </c>
      <c r="I22" s="27" t="s">
        <v>29</v>
      </c>
      <c r="J22" s="27" t="s">
        <v>30</v>
      </c>
      <c r="K22" s="79" t="s">
        <v>31</v>
      </c>
    </row>
    <row r="23" spans="2:12" ht="26.25" thickBot="1" x14ac:dyDescent="0.25">
      <c r="B23" s="87" t="s">
        <v>95</v>
      </c>
      <c r="C23" s="28">
        <v>1701</v>
      </c>
      <c r="D23" s="29">
        <f>C21*C7</f>
        <v>590.79851999999994</v>
      </c>
      <c r="E23" s="30">
        <v>1</v>
      </c>
      <c r="F23" s="29">
        <f>C23*E23</f>
        <v>1701</v>
      </c>
      <c r="G23" s="29">
        <f>D23*E23</f>
        <v>590.79851999999994</v>
      </c>
      <c r="H23" s="29">
        <f t="shared" si="0"/>
        <v>93.205479452054789</v>
      </c>
      <c r="I23" s="29">
        <f t="shared" ref="I23:I24" si="1">H23*E23</f>
        <v>93.205479452054789</v>
      </c>
      <c r="J23" s="29">
        <f>F23+G23+I23</f>
        <v>2385.0039994520548</v>
      </c>
      <c r="K23" s="80">
        <f t="shared" ref="K23" si="2">J23/(E23*($C$6/12))</f>
        <v>20.070159883186999</v>
      </c>
    </row>
    <row r="24" spans="2:12" ht="26.25" thickBot="1" x14ac:dyDescent="0.25">
      <c r="B24" s="81" t="s">
        <v>96</v>
      </c>
      <c r="C24" s="28">
        <v>1325</v>
      </c>
      <c r="D24" s="29">
        <f>C24*C7</f>
        <v>423.73499999999996</v>
      </c>
      <c r="E24" s="30">
        <v>1</v>
      </c>
      <c r="F24" s="29">
        <f t="shared" ref="F24" si="3">C24*E24</f>
        <v>1325</v>
      </c>
      <c r="G24" s="29">
        <f t="shared" ref="G24" si="4">D24*E24</f>
        <v>423.73499999999996</v>
      </c>
      <c r="H24" s="29">
        <f t="shared" si="0"/>
        <v>72.602739726027394</v>
      </c>
      <c r="I24" s="29">
        <f t="shared" si="1"/>
        <v>72.602739726027394</v>
      </c>
      <c r="J24" s="29">
        <f t="shared" ref="J24" si="5">F24+G24+I24</f>
        <v>1821.3377397260274</v>
      </c>
      <c r="K24" s="83" t="s">
        <v>32</v>
      </c>
      <c r="L24" s="31"/>
    </row>
    <row r="25" spans="2:12" ht="17.25" customHeight="1" thickBot="1" x14ac:dyDescent="0.25">
      <c r="B25" s="86"/>
      <c r="C25" s="31"/>
      <c r="D25" s="31"/>
      <c r="E25" s="31"/>
      <c r="F25" s="31"/>
      <c r="G25" s="31"/>
      <c r="H25" s="31"/>
      <c r="I25" s="31"/>
      <c r="J25" s="31"/>
      <c r="K25" s="83"/>
      <c r="L25" s="31"/>
    </row>
    <row r="26" spans="2:12" ht="17.25" customHeight="1" thickBot="1" x14ac:dyDescent="0.25">
      <c r="B26" s="145" t="s">
        <v>61</v>
      </c>
      <c r="C26" s="139">
        <v>1323</v>
      </c>
      <c r="D26" s="144"/>
      <c r="E26" s="144"/>
      <c r="F26" s="144"/>
      <c r="G26" s="31"/>
      <c r="H26" s="31"/>
      <c r="I26" s="31"/>
      <c r="J26" s="144"/>
      <c r="K26" s="83"/>
      <c r="L26" s="31"/>
    </row>
    <row r="27" spans="2:12" ht="26.25" thickBot="1" x14ac:dyDescent="0.25">
      <c r="B27" s="78" t="s">
        <v>75</v>
      </c>
      <c r="C27" s="75" t="s">
        <v>53</v>
      </c>
      <c r="D27" s="27" t="s">
        <v>25</v>
      </c>
      <c r="E27" s="27" t="s">
        <v>26</v>
      </c>
      <c r="F27" s="27" t="s">
        <v>27</v>
      </c>
      <c r="G27" s="27" t="s">
        <v>28</v>
      </c>
      <c r="H27" s="138" t="s">
        <v>60</v>
      </c>
      <c r="I27" s="27" t="s">
        <v>29</v>
      </c>
      <c r="J27" s="27" t="s">
        <v>30</v>
      </c>
      <c r="K27" s="79" t="s">
        <v>31</v>
      </c>
      <c r="L27" s="31"/>
    </row>
    <row r="28" spans="2:12" ht="26.25" thickBot="1" x14ac:dyDescent="0.25">
      <c r="B28" s="87" t="s">
        <v>97</v>
      </c>
      <c r="C28" s="28">
        <v>1548</v>
      </c>
      <c r="D28" s="29">
        <f>C28*$C$7</f>
        <v>495.05039999999997</v>
      </c>
      <c r="E28" s="30">
        <v>1</v>
      </c>
      <c r="F28" s="29">
        <f>C28*E28</f>
        <v>1548</v>
      </c>
      <c r="G28" s="29">
        <f>D28*E28</f>
        <v>495.05039999999997</v>
      </c>
      <c r="H28" s="29">
        <f t="shared" si="0"/>
        <v>84.821917808219183</v>
      </c>
      <c r="I28" s="29">
        <f>H28*E28</f>
        <v>84.821917808219183</v>
      </c>
      <c r="J28" s="29">
        <f>F28+G28+I28</f>
        <v>2127.8723178082191</v>
      </c>
      <c r="K28" s="80">
        <f>J28/(E28*($C$6/12))</f>
        <v>17.906358915637188</v>
      </c>
      <c r="L28" s="31"/>
    </row>
    <row r="29" spans="2:12" ht="26.25" thickBot="1" x14ac:dyDescent="0.25">
      <c r="B29" s="81" t="s">
        <v>99</v>
      </c>
      <c r="C29" s="28">
        <v>1215</v>
      </c>
      <c r="D29" s="29">
        <f>C29*$C$7</f>
        <v>388.55699999999996</v>
      </c>
      <c r="E29" s="30">
        <v>1</v>
      </c>
      <c r="F29" s="29">
        <f t="shared" ref="F29" si="6">C29*E29</f>
        <v>1215</v>
      </c>
      <c r="G29" s="29">
        <f t="shared" ref="G29" si="7">D29*E29</f>
        <v>388.55699999999996</v>
      </c>
      <c r="H29" s="29">
        <f t="shared" si="0"/>
        <v>66.575342465753423</v>
      </c>
      <c r="I29" s="29">
        <f>H29*E29</f>
        <v>66.575342465753423</v>
      </c>
      <c r="J29" s="29">
        <f t="shared" ref="J29" si="8">F29+G29+I29</f>
        <v>1670.1323424657535</v>
      </c>
      <c r="K29" s="83" t="s">
        <v>32</v>
      </c>
      <c r="L29" s="31"/>
    </row>
    <row r="30" spans="2:12" x14ac:dyDescent="0.2">
      <c r="B30" s="90" t="s">
        <v>62</v>
      </c>
      <c r="C30" s="91"/>
      <c r="D30" s="91"/>
      <c r="E30" s="91"/>
      <c r="F30" s="91"/>
      <c r="G30" s="91"/>
      <c r="H30" s="91"/>
      <c r="I30" s="91"/>
      <c r="J30" s="91"/>
      <c r="K30" s="92"/>
    </row>
    <row r="31" spans="2:12" ht="17.25" customHeight="1" x14ac:dyDescent="0.2"/>
    <row r="32" spans="2:12" ht="15.75" thickBot="1" x14ac:dyDescent="0.25">
      <c r="B32" s="173" t="s">
        <v>63</v>
      </c>
      <c r="C32" s="174"/>
      <c r="D32" s="174"/>
      <c r="E32" s="174"/>
      <c r="F32" s="174"/>
      <c r="G32" s="174"/>
      <c r="H32" s="174"/>
      <c r="I32" s="174"/>
      <c r="J32" s="174"/>
      <c r="K32" s="175"/>
    </row>
    <row r="33" spans="2:12" ht="31.5" customHeight="1" thickBot="1" x14ac:dyDescent="0.25">
      <c r="B33" s="78" t="s">
        <v>55</v>
      </c>
      <c r="C33" s="26" t="s">
        <v>53</v>
      </c>
      <c r="D33" s="27" t="s">
        <v>25</v>
      </c>
      <c r="E33" s="27" t="s">
        <v>26</v>
      </c>
      <c r="F33" s="27" t="s">
        <v>27</v>
      </c>
      <c r="G33" s="27" t="s">
        <v>28</v>
      </c>
      <c r="H33" s="27" t="s">
        <v>60</v>
      </c>
      <c r="I33" s="27" t="s">
        <v>29</v>
      </c>
      <c r="J33" s="27" t="s">
        <v>30</v>
      </c>
      <c r="K33" s="79" t="s">
        <v>31</v>
      </c>
    </row>
    <row r="34" spans="2:12" ht="17.25" customHeight="1" thickBot="1" x14ac:dyDescent="0.25">
      <c r="B34" s="142" t="s">
        <v>56</v>
      </c>
      <c r="C34" s="28">
        <v>2100</v>
      </c>
      <c r="D34" s="29">
        <f>C34*$C$8</f>
        <v>696.78</v>
      </c>
      <c r="E34" s="30">
        <v>1</v>
      </c>
      <c r="F34" s="29">
        <f>C34*E34</f>
        <v>2100</v>
      </c>
      <c r="G34" s="29">
        <f>D34*E34</f>
        <v>696.78</v>
      </c>
      <c r="H34" s="29">
        <f>C34*12/365</f>
        <v>69.041095890410958</v>
      </c>
      <c r="I34" s="29">
        <f>H34*E34</f>
        <v>69.041095890410958</v>
      </c>
      <c r="J34" s="29">
        <f>F34+G34+I34</f>
        <v>2865.8210958904106</v>
      </c>
      <c r="K34" s="80">
        <f>J34/(E34*(C6/12))</f>
        <v>24.116306557282559</v>
      </c>
    </row>
    <row r="35" spans="2:12" ht="17.25" customHeight="1" thickBot="1" x14ac:dyDescent="0.25">
      <c r="B35" s="143" t="s">
        <v>57</v>
      </c>
      <c r="C35" s="28">
        <v>1655</v>
      </c>
      <c r="D35" s="29">
        <f>C35*$C$8</f>
        <v>549.12900000000002</v>
      </c>
      <c r="E35" s="30">
        <v>1</v>
      </c>
      <c r="F35" s="29">
        <f>C35*E35</f>
        <v>1655</v>
      </c>
      <c r="G35" s="29">
        <f>D35*E35</f>
        <v>549.12900000000002</v>
      </c>
      <c r="H35" s="29">
        <f>C35*12/365</f>
        <v>54.410958904109592</v>
      </c>
      <c r="I35" s="29">
        <f>H35*E35</f>
        <v>54.410958904109592</v>
      </c>
      <c r="J35" s="29">
        <f>F35+G35+I35</f>
        <v>2258.5399589041094</v>
      </c>
      <c r="K35" s="80">
        <f>J35/(E35*(C6/12))</f>
        <v>19.005946358239349</v>
      </c>
    </row>
    <row r="36" spans="2:12" ht="15.75" thickBot="1" x14ac:dyDescent="0.25">
      <c r="B36" s="82"/>
      <c r="C36" s="144"/>
      <c r="D36" s="144"/>
      <c r="E36" s="144"/>
      <c r="F36" s="144"/>
      <c r="G36" s="144"/>
      <c r="H36" s="144"/>
      <c r="I36" s="144"/>
      <c r="J36" s="144"/>
      <c r="K36" s="83"/>
    </row>
    <row r="37" spans="2:12" ht="15.75" thickBot="1" x14ac:dyDescent="0.25">
      <c r="B37" s="145" t="s">
        <v>61</v>
      </c>
      <c r="C37" s="139">
        <v>1847.4</v>
      </c>
      <c r="E37" s="146"/>
      <c r="F37" s="144"/>
      <c r="G37" s="144"/>
      <c r="H37" s="144"/>
      <c r="I37" s="144"/>
      <c r="J37" s="144"/>
      <c r="K37" s="84"/>
    </row>
    <row r="38" spans="2:12" ht="26.25" thickBot="1" x14ac:dyDescent="0.25">
      <c r="B38" s="85" t="s">
        <v>52</v>
      </c>
      <c r="C38" s="75" t="s">
        <v>53</v>
      </c>
      <c r="D38" s="27" t="s">
        <v>25</v>
      </c>
      <c r="E38" s="27" t="s">
        <v>26</v>
      </c>
      <c r="F38" s="27" t="s">
        <v>27</v>
      </c>
      <c r="G38" s="27" t="s">
        <v>28</v>
      </c>
      <c r="H38" s="27" t="s">
        <v>60</v>
      </c>
      <c r="I38" s="27" t="s">
        <v>29</v>
      </c>
      <c r="J38" s="27" t="s">
        <v>30</v>
      </c>
      <c r="K38" s="79" t="s">
        <v>31</v>
      </c>
    </row>
    <row r="39" spans="2:12" ht="26.25" thickBot="1" x14ac:dyDescent="0.25">
      <c r="B39" s="142" t="s">
        <v>95</v>
      </c>
      <c r="C39" s="28">
        <v>1701</v>
      </c>
      <c r="D39" s="29">
        <f>C37*$C$8</f>
        <v>612.96731999999997</v>
      </c>
      <c r="E39" s="30">
        <v>1</v>
      </c>
      <c r="F39" s="29">
        <f>C39*E39</f>
        <v>1701</v>
      </c>
      <c r="G39" s="29">
        <f>D39*E39</f>
        <v>612.96731999999997</v>
      </c>
      <c r="H39" s="29">
        <f>C39*12/365</f>
        <v>55.923287671232877</v>
      </c>
      <c r="I39" s="29">
        <f>H39*E39</f>
        <v>55.923287671232877</v>
      </c>
      <c r="J39" s="29">
        <f>F39+G39+I39</f>
        <v>2369.8906076712328</v>
      </c>
      <c r="K39" s="80">
        <f>J39/(E39*(C6/12))</f>
        <v>19.942978465676575</v>
      </c>
    </row>
    <row r="40" spans="2:12" ht="26.25" thickBot="1" x14ac:dyDescent="0.25">
      <c r="B40" s="143" t="s">
        <v>96</v>
      </c>
      <c r="C40" s="28">
        <v>1325</v>
      </c>
      <c r="D40" s="29">
        <f t="shared" ref="D40:D45" si="9">C40*$C$8</f>
        <v>439.63499999999999</v>
      </c>
      <c r="E40" s="30">
        <v>1</v>
      </c>
      <c r="F40" s="29">
        <f t="shared" ref="F40" si="10">C40*E40</f>
        <v>1325</v>
      </c>
      <c r="G40" s="29">
        <f t="shared" ref="G40" si="11">D40*E40</f>
        <v>439.63499999999999</v>
      </c>
      <c r="H40" s="29">
        <f>C40*12/365</f>
        <v>43.561643835616437</v>
      </c>
      <c r="I40" s="29">
        <f t="shared" ref="I40" si="12">H40*E40</f>
        <v>43.561643835616437</v>
      </c>
      <c r="J40" s="29">
        <f t="shared" ref="J40" si="13">F40+G40+I40</f>
        <v>1808.1966438356164</v>
      </c>
      <c r="K40" s="83" t="s">
        <v>32</v>
      </c>
      <c r="L40" s="12"/>
    </row>
    <row r="41" spans="2:12" ht="15.75" thickBot="1" x14ac:dyDescent="0.25">
      <c r="B41" s="86"/>
      <c r="C41" s="31"/>
      <c r="E41" s="31"/>
      <c r="F41" s="31"/>
      <c r="G41" s="31"/>
      <c r="H41" s="31"/>
      <c r="I41" s="31"/>
      <c r="J41" s="31"/>
      <c r="K41" s="83"/>
    </row>
    <row r="42" spans="2:12" ht="15.75" thickBot="1" x14ac:dyDescent="0.25">
      <c r="B42" s="145" t="s">
        <v>61</v>
      </c>
      <c r="C42" s="139">
        <v>1323</v>
      </c>
      <c r="E42" s="144"/>
      <c r="F42" s="144"/>
      <c r="G42" s="144"/>
      <c r="H42" s="144"/>
      <c r="I42" s="144"/>
      <c r="J42" s="144"/>
      <c r="K42" s="83"/>
    </row>
    <row r="43" spans="2:12" ht="26.25" thickBot="1" x14ac:dyDescent="0.25">
      <c r="B43" s="78" t="s">
        <v>75</v>
      </c>
      <c r="C43" s="75" t="s">
        <v>53</v>
      </c>
      <c r="D43" s="27" t="s">
        <v>25</v>
      </c>
      <c r="E43" s="27" t="s">
        <v>26</v>
      </c>
      <c r="F43" s="27" t="s">
        <v>27</v>
      </c>
      <c r="G43" s="27" t="s">
        <v>28</v>
      </c>
      <c r="H43" s="27" t="s">
        <v>60</v>
      </c>
      <c r="I43" s="27" t="s">
        <v>29</v>
      </c>
      <c r="J43" s="27" t="s">
        <v>30</v>
      </c>
      <c r="K43" s="79" t="s">
        <v>31</v>
      </c>
    </row>
    <row r="44" spans="2:12" ht="26.25" thickBot="1" x14ac:dyDescent="0.25">
      <c r="B44" s="142" t="s">
        <v>97</v>
      </c>
      <c r="C44" s="28">
        <v>1548</v>
      </c>
      <c r="D44" s="29">
        <f t="shared" si="9"/>
        <v>513.62639999999999</v>
      </c>
      <c r="E44" s="30">
        <v>1</v>
      </c>
      <c r="F44" s="29">
        <f>C44*E44</f>
        <v>1548</v>
      </c>
      <c r="G44" s="29">
        <f>D44*E44</f>
        <v>513.62639999999999</v>
      </c>
      <c r="H44" s="29">
        <f>C44*12/365</f>
        <v>50.893150684931506</v>
      </c>
      <c r="I44" s="29">
        <f>H44*E44</f>
        <v>50.893150684931506</v>
      </c>
      <c r="J44" s="29">
        <f>F44+G44+I44</f>
        <v>2112.5195506849318</v>
      </c>
      <c r="K44" s="80">
        <f>J44/(E44*(C6/12))</f>
        <v>17.777163119368289</v>
      </c>
    </row>
    <row r="45" spans="2:12" ht="26.25" thickBot="1" x14ac:dyDescent="0.25">
      <c r="B45" s="143" t="s">
        <v>100</v>
      </c>
      <c r="C45" s="28">
        <v>1215</v>
      </c>
      <c r="D45" s="29">
        <f t="shared" si="9"/>
        <v>403.137</v>
      </c>
      <c r="E45" s="30">
        <v>1</v>
      </c>
      <c r="F45" s="29">
        <f t="shared" ref="F45" si="14">C45*E45</f>
        <v>1215</v>
      </c>
      <c r="G45" s="29">
        <f t="shared" ref="G45" si="15">D45*E45</f>
        <v>403.137</v>
      </c>
      <c r="H45" s="29">
        <f>C45*12/365</f>
        <v>39.945205479452056</v>
      </c>
      <c r="I45" s="29">
        <f t="shared" ref="I45" si="16">H45*E45</f>
        <v>39.945205479452056</v>
      </c>
      <c r="J45" s="29">
        <f t="shared" ref="J45" si="17">F45+G45+I45</f>
        <v>1658.0822054794521</v>
      </c>
      <c r="K45" s="83" t="s">
        <v>32</v>
      </c>
    </row>
    <row r="46" spans="2:12" ht="13.5" thickBot="1" x14ac:dyDescent="0.25">
      <c r="B46" s="88"/>
      <c r="C46" s="12"/>
      <c r="D46" s="12"/>
      <c r="E46" s="12"/>
      <c r="F46" s="12"/>
      <c r="G46" s="12"/>
      <c r="H46" s="12"/>
      <c r="I46" s="12"/>
      <c r="J46" s="12"/>
      <c r="K46" s="89"/>
    </row>
    <row r="47" spans="2:12" ht="15.75" thickBot="1" x14ac:dyDescent="0.25">
      <c r="B47" s="145" t="s">
        <v>61</v>
      </c>
      <c r="C47" s="139">
        <v>1323</v>
      </c>
      <c r="E47" s="144"/>
      <c r="F47" s="144"/>
      <c r="G47" s="144"/>
      <c r="H47" s="144"/>
      <c r="I47" s="144"/>
      <c r="J47" s="144"/>
      <c r="K47" s="83"/>
    </row>
    <row r="48" spans="2:12" ht="26.25" thickBot="1" x14ac:dyDescent="0.25">
      <c r="B48" s="78" t="s">
        <v>98</v>
      </c>
      <c r="C48" s="75" t="s">
        <v>53</v>
      </c>
      <c r="D48" s="27" t="s">
        <v>25</v>
      </c>
      <c r="E48" s="27" t="s">
        <v>26</v>
      </c>
      <c r="F48" s="27" t="s">
        <v>27</v>
      </c>
      <c r="G48" s="27" t="s">
        <v>28</v>
      </c>
      <c r="H48" s="27" t="s">
        <v>60</v>
      </c>
      <c r="I48" s="27" t="s">
        <v>29</v>
      </c>
      <c r="J48" s="27" t="s">
        <v>30</v>
      </c>
      <c r="K48" s="79" t="s">
        <v>31</v>
      </c>
    </row>
    <row r="49" spans="2:11" ht="26.25" thickBot="1" x14ac:dyDescent="0.25">
      <c r="B49" s="143" t="s">
        <v>101</v>
      </c>
      <c r="C49" s="28">
        <v>865</v>
      </c>
      <c r="D49" s="29">
        <f>C49*$C$8</f>
        <v>287.00700000000001</v>
      </c>
      <c r="E49" s="30">
        <v>1</v>
      </c>
      <c r="F49" s="29">
        <f t="shared" ref="F49" si="18">C49*E49</f>
        <v>865</v>
      </c>
      <c r="G49" s="29">
        <f t="shared" ref="G49" si="19">D49*E49</f>
        <v>287.00700000000001</v>
      </c>
      <c r="H49" s="29">
        <f>C49*12/365</f>
        <v>28.438356164383563</v>
      </c>
      <c r="I49" s="29">
        <f t="shared" ref="I49" si="20">H49*E49</f>
        <v>28.438356164383563</v>
      </c>
      <c r="J49" s="29">
        <f t="shared" ref="J49" si="21">F49+G49+I49</f>
        <v>1180.4453561643836</v>
      </c>
      <c r="K49" s="83" t="s">
        <v>32</v>
      </c>
    </row>
    <row r="50" spans="2:11" x14ac:dyDescent="0.2">
      <c r="B50" s="147"/>
      <c r="K50" s="148"/>
    </row>
    <row r="51" spans="2:11" x14ac:dyDescent="0.2">
      <c r="B51" s="93" t="s">
        <v>64</v>
      </c>
      <c r="C51" s="94"/>
      <c r="D51" s="94"/>
      <c r="E51" s="94"/>
      <c r="F51" s="94"/>
      <c r="G51" s="94"/>
      <c r="H51" s="94"/>
      <c r="I51" s="94"/>
      <c r="J51" s="94"/>
      <c r="K51" s="95"/>
    </row>
  </sheetData>
  <mergeCells count="3">
    <mergeCell ref="B2:K2"/>
    <mergeCell ref="B16:K16"/>
    <mergeCell ref="B32:K32"/>
  </mergeCells>
  <dataValidations count="9">
    <dataValidation type="decimal" operator="greaterThanOrEqual" allowBlank="1" showInputMessage="1" showErrorMessage="1" errorTitle="Retribución mínima" error="La retribución mínima mensual es de 2058,00 €" sqref="C34 C18" xr:uid="{FE0996FE-4735-4C40-9F96-199B788C240A}">
      <formula1>2058</formula1>
    </dataValidation>
    <dataValidation type="decimal" operator="greaterThan" allowBlank="1" showInputMessage="1" showErrorMessage="1" sqref="C35" xr:uid="{D0481109-D7A7-457F-AF1B-177694DC3DA7}">
      <formula1>1590</formula1>
    </dataValidation>
    <dataValidation type="decimal" operator="greaterThanOrEqual" allowBlank="1" showInputMessage="1" showErrorMessage="1" errorTitle="Retribución mínima" error="La retribución mínima mensual es de 1667,00 €" sqref="C23 C39" xr:uid="{2FAB8103-88DF-4AAA-828C-0DFE5F040527}">
      <formula1>1667</formula1>
    </dataValidation>
    <dataValidation type="decimal" operator="greaterThanOrEqual" allowBlank="1" showInputMessage="1" showErrorMessage="1" errorTitle="Retrubución mínima" error="La retribución mínima mensual es de 1272,00 €" sqref="C24" xr:uid="{E30A6D29-E80A-4D68-BD8F-839F423D9A2D}">
      <formula1>1272</formula1>
    </dataValidation>
    <dataValidation type="decimal" operator="greaterThanOrEqual" allowBlank="1" showInputMessage="1" showErrorMessage="1" errorTitle="Retribución mínima" error="La retribución mínima mensual es de 1517,00 €" sqref="C28 C44" xr:uid="{FB1D2DB2-C61D-4871-A515-8B5627627786}">
      <formula1>1517</formula1>
    </dataValidation>
    <dataValidation type="decimal" operator="greaterThanOrEqual" allowBlank="1" showInputMessage="1" showErrorMessage="1" errorTitle="Retribución mínima" error="La retribución mínima mensual es de 1166,00 €" sqref="C29 C45" xr:uid="{2D60CB89-04C0-4F12-BB4B-DABB5857EEBB}">
      <formula1>1166</formula1>
    </dataValidation>
    <dataValidation type="decimal" operator="greaterThanOrEqual" allowBlank="1" showInputMessage="1" showErrorMessage="1" errorTitle="Retribución mínima" error="La retibución mínima mensual es de 1590,00 €_x000a_" sqref="C19" xr:uid="{BD980D3F-E539-4C48-BB99-5DECA798ECDB}">
      <formula1>1590</formula1>
    </dataValidation>
    <dataValidation type="decimal" operator="greaterThanOrEqual" allowBlank="1" showInputMessage="1" showErrorMessage="1" errorTitle="Retribución mínima" error="La retribución mínima mensual es de 1272,00 €" sqref="C40" xr:uid="{BF73D377-4DD1-4F4E-8356-3CBB90FEA4F1}">
      <formula1>1272</formula1>
    </dataValidation>
    <dataValidation type="decimal" operator="greaterThanOrEqual" allowBlank="1" showInputMessage="1" showErrorMessage="1" errorTitle="Retribución mínima" error="La retribución mínima mensual es de 848,00 €" sqref="C49" xr:uid="{2E55005A-6A34-4F9A-A0F5-C0C984D522A6}">
      <formula1>848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33"/>
  <sheetViews>
    <sheetView topLeftCell="A10" zoomScaleNormal="100" workbookViewId="0">
      <selection activeCell="K14" sqref="K14"/>
    </sheetView>
  </sheetViews>
  <sheetFormatPr baseColWidth="10" defaultColWidth="11.42578125" defaultRowHeight="12.75" x14ac:dyDescent="0.2"/>
  <cols>
    <col min="1" max="1" width="8.140625" style="11" customWidth="1"/>
    <col min="2" max="2" width="50.7109375" style="11" customWidth="1"/>
    <col min="3" max="4" width="11.42578125" style="11"/>
    <col min="5" max="6" width="11.85546875" style="11" customWidth="1"/>
    <col min="7" max="16384" width="11.42578125" style="11"/>
  </cols>
  <sheetData>
    <row r="1" spans="2:10" ht="13.5" thickBot="1" x14ac:dyDescent="0.25"/>
    <row r="2" spans="2:10" ht="18" customHeight="1" thickBot="1" x14ac:dyDescent="0.3">
      <c r="B2" s="176" t="s">
        <v>43</v>
      </c>
      <c r="C2" s="177"/>
      <c r="D2" s="177"/>
      <c r="E2" s="177"/>
      <c r="F2" s="177"/>
      <c r="G2" s="178"/>
      <c r="H2" s="13"/>
      <c r="I2" s="13"/>
    </row>
    <row r="3" spans="2:10" ht="18" customHeight="1" thickBot="1" x14ac:dyDescent="0.25">
      <c r="B3" s="53"/>
      <c r="C3" s="54" t="s">
        <v>44</v>
      </c>
      <c r="D3" s="54" t="s">
        <v>45</v>
      </c>
      <c r="E3" s="54" t="s">
        <v>46</v>
      </c>
      <c r="F3" s="54" t="s">
        <v>47</v>
      </c>
      <c r="G3" s="54" t="s">
        <v>30</v>
      </c>
      <c r="H3" s="13"/>
      <c r="I3" s="13"/>
    </row>
    <row r="4" spans="2:10" ht="18" customHeight="1" thickBot="1" x14ac:dyDescent="0.25">
      <c r="B4" s="55" t="s">
        <v>4</v>
      </c>
      <c r="C4" s="56">
        <f>SUM(C5:C6)</f>
        <v>0</v>
      </c>
      <c r="D4" s="56">
        <f>SUM(D5:D6)</f>
        <v>0</v>
      </c>
      <c r="E4" s="56">
        <f>SUM(E5:E6)</f>
        <v>0</v>
      </c>
      <c r="F4" s="56">
        <f>SUM(F5:F6)</f>
        <v>0</v>
      </c>
      <c r="G4" s="56">
        <f>SUM(C4:F4)</f>
        <v>0</v>
      </c>
      <c r="H4" s="13"/>
      <c r="I4" s="13"/>
    </row>
    <row r="5" spans="2:10" ht="15.75" thickBot="1" x14ac:dyDescent="0.3">
      <c r="B5" s="96" t="s">
        <v>65</v>
      </c>
      <c r="C5" s="58">
        <v>0</v>
      </c>
      <c r="D5" s="58">
        <v>0</v>
      </c>
      <c r="E5" s="58">
        <v>0</v>
      </c>
      <c r="F5" s="58">
        <v>0</v>
      </c>
      <c r="G5" s="58">
        <f>SUM(C5:F5)</f>
        <v>0</v>
      </c>
      <c r="H5" s="74" t="s">
        <v>70</v>
      </c>
      <c r="I5" s="13"/>
    </row>
    <row r="6" spans="2:10" ht="15.75" thickBot="1" x14ac:dyDescent="0.3">
      <c r="B6" s="7" t="s">
        <v>66</v>
      </c>
      <c r="C6" s="58">
        <v>0</v>
      </c>
      <c r="D6" s="58">
        <v>0</v>
      </c>
      <c r="E6" s="58">
        <v>0</v>
      </c>
      <c r="F6" s="58">
        <v>0</v>
      </c>
      <c r="G6" s="58">
        <f>SUM(C6:F6)</f>
        <v>0</v>
      </c>
      <c r="H6" s="73" t="s">
        <v>69</v>
      </c>
      <c r="I6" s="13"/>
    </row>
    <row r="7" spans="2:10" ht="18" customHeight="1" thickBot="1" x14ac:dyDescent="0.25">
      <c r="B7" s="59" t="s">
        <v>5</v>
      </c>
      <c r="C7" s="60">
        <f>SUM(C8:C17)</f>
        <v>0</v>
      </c>
      <c r="D7" s="60">
        <f>SUM(D8:D17)</f>
        <v>0</v>
      </c>
      <c r="E7" s="60">
        <f>SUM(E8:E17)</f>
        <v>0</v>
      </c>
      <c r="F7" s="60">
        <f>SUM(F8:F17)</f>
        <v>0</v>
      </c>
      <c r="G7" s="61">
        <f>SUM(C7:F7)</f>
        <v>0</v>
      </c>
      <c r="H7" s="13"/>
      <c r="I7" s="13"/>
    </row>
    <row r="8" spans="2:10" ht="15.75" thickBot="1" x14ac:dyDescent="0.25">
      <c r="B8" s="62" t="s">
        <v>6</v>
      </c>
      <c r="C8" s="58">
        <v>0</v>
      </c>
      <c r="D8" s="58">
        <v>0</v>
      </c>
      <c r="E8" s="58">
        <v>0</v>
      </c>
      <c r="F8" s="58">
        <v>0</v>
      </c>
      <c r="G8" s="58">
        <f>SUM(C8:F8)</f>
        <v>0</v>
      </c>
      <c r="H8" s="13"/>
      <c r="I8" s="13"/>
    </row>
    <row r="9" spans="2:10" ht="15.75" thickBot="1" x14ac:dyDescent="0.25">
      <c r="B9" s="62" t="s">
        <v>7</v>
      </c>
      <c r="C9" s="58">
        <v>0</v>
      </c>
      <c r="D9" s="58">
        <v>0</v>
      </c>
      <c r="E9" s="58">
        <v>0</v>
      </c>
      <c r="F9" s="58">
        <v>0</v>
      </c>
      <c r="G9" s="58">
        <f t="shared" ref="G9:G17" si="0">SUM(C9:F9)</f>
        <v>0</v>
      </c>
      <c r="H9" s="13"/>
      <c r="I9" s="13"/>
    </row>
    <row r="10" spans="2:10" ht="15.75" thickBot="1" x14ac:dyDescent="0.25">
      <c r="B10" s="62" t="s">
        <v>8</v>
      </c>
      <c r="C10" s="58">
        <v>0</v>
      </c>
      <c r="D10" s="58">
        <v>0</v>
      </c>
      <c r="E10" s="58">
        <v>0</v>
      </c>
      <c r="F10" s="58">
        <v>0</v>
      </c>
      <c r="G10" s="58">
        <f t="shared" si="0"/>
        <v>0</v>
      </c>
      <c r="H10" s="13"/>
      <c r="I10" s="13"/>
    </row>
    <row r="11" spans="2:10" ht="15.75" thickBot="1" x14ac:dyDescent="0.25">
      <c r="B11" s="62" t="s">
        <v>9</v>
      </c>
      <c r="C11" s="58">
        <v>0</v>
      </c>
      <c r="D11" s="58">
        <v>0</v>
      </c>
      <c r="E11" s="58">
        <v>0</v>
      </c>
      <c r="F11" s="58">
        <v>0</v>
      </c>
      <c r="G11" s="58">
        <f>SUM(C11:F11)</f>
        <v>0</v>
      </c>
      <c r="H11" s="13"/>
      <c r="I11" s="13"/>
      <c r="J11" s="63"/>
    </row>
    <row r="12" spans="2:10" ht="15.75" thickBot="1" x14ac:dyDescent="0.25">
      <c r="B12" s="62" t="s">
        <v>10</v>
      </c>
      <c r="C12" s="58">
        <v>0</v>
      </c>
      <c r="D12" s="58">
        <v>0</v>
      </c>
      <c r="E12" s="58">
        <v>0</v>
      </c>
      <c r="F12" s="58">
        <v>0</v>
      </c>
      <c r="G12" s="58">
        <f t="shared" si="0"/>
        <v>0</v>
      </c>
      <c r="H12" s="13"/>
      <c r="I12" s="13"/>
      <c r="J12" s="63"/>
    </row>
    <row r="13" spans="2:10" ht="15.75" thickBot="1" x14ac:dyDescent="0.25">
      <c r="B13" s="57" t="s">
        <v>11</v>
      </c>
      <c r="C13" s="58">
        <v>0</v>
      </c>
      <c r="D13" s="58">
        <v>0</v>
      </c>
      <c r="E13" s="58">
        <v>0</v>
      </c>
      <c r="F13" s="58">
        <v>0</v>
      </c>
      <c r="G13" s="58">
        <f t="shared" si="0"/>
        <v>0</v>
      </c>
      <c r="H13" s="13"/>
      <c r="I13" s="13"/>
    </row>
    <row r="14" spans="2:10" ht="15.75" thickBot="1" x14ac:dyDescent="0.25">
      <c r="B14" s="62" t="s">
        <v>12</v>
      </c>
      <c r="C14" s="58">
        <v>0</v>
      </c>
      <c r="D14" s="58">
        <v>0</v>
      </c>
      <c r="E14" s="58">
        <v>0</v>
      </c>
      <c r="F14" s="58">
        <v>0</v>
      </c>
      <c r="G14" s="58">
        <f t="shared" si="0"/>
        <v>0</v>
      </c>
      <c r="H14" s="13"/>
      <c r="I14" s="13"/>
    </row>
    <row r="15" spans="2:10" ht="15.75" thickBot="1" x14ac:dyDescent="0.25">
      <c r="B15" s="62" t="s">
        <v>13</v>
      </c>
      <c r="C15" s="58">
        <v>0</v>
      </c>
      <c r="D15" s="58">
        <v>0</v>
      </c>
      <c r="E15" s="58">
        <v>0</v>
      </c>
      <c r="F15" s="58">
        <v>0</v>
      </c>
      <c r="G15" s="58">
        <f t="shared" si="0"/>
        <v>0</v>
      </c>
      <c r="H15" s="13"/>
      <c r="I15" s="13"/>
    </row>
    <row r="16" spans="2:10" ht="15.75" thickBot="1" x14ac:dyDescent="0.25">
      <c r="B16" s="62" t="s">
        <v>14</v>
      </c>
      <c r="C16" s="58">
        <v>0</v>
      </c>
      <c r="D16" s="58">
        <v>0</v>
      </c>
      <c r="E16" s="58">
        <v>0</v>
      </c>
      <c r="F16" s="58">
        <v>0</v>
      </c>
      <c r="G16" s="58">
        <f t="shared" si="0"/>
        <v>0</v>
      </c>
      <c r="H16" s="13"/>
      <c r="I16" s="13"/>
    </row>
    <row r="17" spans="2:9" ht="15.75" thickBot="1" x14ac:dyDescent="0.25">
      <c r="B17" s="57" t="s">
        <v>48</v>
      </c>
      <c r="C17" s="58">
        <v>0</v>
      </c>
      <c r="D17" s="58">
        <v>0</v>
      </c>
      <c r="E17" s="58">
        <v>0</v>
      </c>
      <c r="F17" s="58">
        <v>0</v>
      </c>
      <c r="G17" s="58">
        <f t="shared" si="0"/>
        <v>0</v>
      </c>
      <c r="H17" s="13"/>
      <c r="I17" s="13"/>
    </row>
    <row r="18" spans="2:9" ht="18" customHeight="1" thickBot="1" x14ac:dyDescent="0.25">
      <c r="B18" s="55" t="s">
        <v>82</v>
      </c>
      <c r="C18" s="61">
        <f>(C7+C4)*15/85</f>
        <v>0</v>
      </c>
      <c r="D18" s="61">
        <f>(D7+D4)*15/85</f>
        <v>0</v>
      </c>
      <c r="E18" s="61">
        <f>(E7+E4)*15/85</f>
        <v>0</v>
      </c>
      <c r="F18" s="61">
        <f>(F7+F4)*15/85</f>
        <v>0</v>
      </c>
      <c r="G18" s="61">
        <f>SUM(C18:F18)</f>
        <v>0</v>
      </c>
      <c r="H18" s="13"/>
      <c r="I18" s="13"/>
    </row>
    <row r="19" spans="2:9" ht="18" customHeight="1" thickBot="1" x14ac:dyDescent="0.25">
      <c r="B19" s="55" t="s">
        <v>16</v>
      </c>
      <c r="C19" s="61">
        <f>(C7+C4)*0</f>
        <v>0</v>
      </c>
      <c r="D19" s="61">
        <f t="shared" ref="D19:F19" si="1">(D7+D4)*0</f>
        <v>0</v>
      </c>
      <c r="E19" s="61">
        <f t="shared" si="1"/>
        <v>0</v>
      </c>
      <c r="F19" s="61">
        <f t="shared" si="1"/>
        <v>0</v>
      </c>
      <c r="G19" s="61">
        <f>SUM(C19:F19)</f>
        <v>0</v>
      </c>
      <c r="H19" s="13"/>
      <c r="I19" s="13"/>
    </row>
    <row r="20" spans="2:9" ht="20.100000000000001" customHeight="1" thickBot="1" x14ac:dyDescent="0.25">
      <c r="B20" s="64" t="s">
        <v>17</v>
      </c>
      <c r="C20" s="56">
        <f>C4+C7+C18</f>
        <v>0</v>
      </c>
      <c r="D20" s="56">
        <f>D4+D7+D18</f>
        <v>0</v>
      </c>
      <c r="E20" s="56">
        <f>E4+E7+E18</f>
        <v>0</v>
      </c>
      <c r="F20" s="56">
        <f>F4+F7+F18</f>
        <v>0</v>
      </c>
      <c r="G20" s="56">
        <f>SUM(C20:F20)</f>
        <v>0</v>
      </c>
      <c r="H20" s="13"/>
      <c r="I20" s="13"/>
    </row>
    <row r="21" spans="2:9" ht="20.100000000000001" customHeight="1" thickBot="1" x14ac:dyDescent="0.25">
      <c r="B21" s="55" t="s">
        <v>18</v>
      </c>
      <c r="C21" s="56">
        <f>C20*21/100</f>
        <v>0</v>
      </c>
      <c r="D21" s="56">
        <f>D20*21/100</f>
        <v>0</v>
      </c>
      <c r="E21" s="56">
        <f t="shared" ref="E21:F21" si="2">E20*21/100</f>
        <v>0</v>
      </c>
      <c r="F21" s="56">
        <f t="shared" si="2"/>
        <v>0</v>
      </c>
      <c r="G21" s="56">
        <f>SUM(C21:F21)</f>
        <v>0</v>
      </c>
      <c r="H21" s="13"/>
      <c r="I21" s="13"/>
    </row>
    <row r="22" spans="2:9" ht="20.100000000000001" customHeight="1" thickBot="1" x14ac:dyDescent="0.25">
      <c r="B22" s="55" t="s">
        <v>19</v>
      </c>
      <c r="C22" s="56">
        <f>C20+C21</f>
        <v>0</v>
      </c>
      <c r="D22" s="56">
        <f>D20+D21</f>
        <v>0</v>
      </c>
      <c r="E22" s="56">
        <f t="shared" ref="E22:F22" si="3">E20+E21</f>
        <v>0</v>
      </c>
      <c r="F22" s="56">
        <f t="shared" si="3"/>
        <v>0</v>
      </c>
      <c r="G22" s="56">
        <f>SUM(C22:F22)</f>
        <v>0</v>
      </c>
      <c r="H22" s="13"/>
      <c r="I22" s="13"/>
    </row>
    <row r="23" spans="2:9" x14ac:dyDescent="0.2">
      <c r="B23" s="13"/>
      <c r="C23" s="13"/>
      <c r="D23" s="13"/>
      <c r="E23" s="13"/>
      <c r="F23" s="13"/>
      <c r="G23" s="13"/>
      <c r="H23" s="13"/>
      <c r="I23" s="13"/>
    </row>
    <row r="24" spans="2:9" x14ac:dyDescent="0.2">
      <c r="B24" s="13"/>
      <c r="C24" s="13"/>
      <c r="D24" s="13"/>
      <c r="E24" s="13"/>
      <c r="F24" s="13"/>
      <c r="G24" s="13"/>
      <c r="H24" s="13"/>
      <c r="I24" s="13"/>
    </row>
    <row r="25" spans="2:9" ht="15" x14ac:dyDescent="0.25">
      <c r="B25" s="65" t="s">
        <v>41</v>
      </c>
      <c r="C25" s="66"/>
      <c r="D25" s="66"/>
      <c r="E25" s="66"/>
      <c r="F25" s="66"/>
      <c r="G25" s="66"/>
      <c r="H25" s="66"/>
      <c r="I25" s="67"/>
    </row>
    <row r="26" spans="2:9" ht="15" x14ac:dyDescent="0.25">
      <c r="B26" s="21"/>
      <c r="C26" s="48"/>
      <c r="D26" s="48"/>
      <c r="E26" s="48"/>
      <c r="F26" s="48"/>
      <c r="G26" s="48"/>
      <c r="H26" s="48"/>
      <c r="I26" s="68"/>
    </row>
    <row r="27" spans="2:9" ht="15" x14ac:dyDescent="0.25">
      <c r="B27" s="69" t="s">
        <v>49</v>
      </c>
      <c r="C27" s="48"/>
      <c r="D27" s="48"/>
      <c r="E27" s="48"/>
      <c r="F27" s="48"/>
      <c r="G27" s="48"/>
      <c r="H27" s="48"/>
      <c r="I27" s="68"/>
    </row>
    <row r="28" spans="2:9" ht="28.7" customHeight="1" x14ac:dyDescent="0.2">
      <c r="B28" s="179" t="s">
        <v>50</v>
      </c>
      <c r="C28" s="180"/>
      <c r="D28" s="180"/>
      <c r="E28" s="180"/>
      <c r="F28" s="180"/>
      <c r="G28" s="180"/>
      <c r="H28" s="180"/>
      <c r="I28" s="181"/>
    </row>
    <row r="29" spans="2:9" ht="15" customHeight="1" x14ac:dyDescent="0.25">
      <c r="B29" s="70" t="s">
        <v>80</v>
      </c>
      <c r="C29" s="48"/>
      <c r="D29" s="48"/>
      <c r="E29" s="48"/>
      <c r="F29" s="48"/>
      <c r="G29" s="48"/>
      <c r="H29" s="48"/>
      <c r="I29" s="68"/>
    </row>
    <row r="30" spans="2:9" ht="17.25" customHeight="1" x14ac:dyDescent="0.25">
      <c r="B30" s="71" t="s">
        <v>51</v>
      </c>
      <c r="C30" s="72"/>
      <c r="D30" s="72"/>
      <c r="E30" s="72"/>
      <c r="F30" s="72"/>
      <c r="G30" s="72"/>
      <c r="H30" s="72"/>
      <c r="I30" s="68"/>
    </row>
    <row r="31" spans="2:9" ht="18.75" customHeight="1" x14ac:dyDescent="0.25">
      <c r="B31" s="69" t="s">
        <v>24</v>
      </c>
      <c r="C31" s="48"/>
      <c r="D31" s="48"/>
      <c r="E31" s="48"/>
      <c r="F31" s="48"/>
      <c r="G31" s="48"/>
      <c r="H31" s="48"/>
      <c r="I31" s="68"/>
    </row>
    <row r="32" spans="2:9" ht="15" customHeight="1" x14ac:dyDescent="0.2">
      <c r="B32" s="182" t="s">
        <v>81</v>
      </c>
      <c r="C32" s="183"/>
      <c r="D32" s="183"/>
      <c r="E32" s="183"/>
      <c r="F32" s="183"/>
      <c r="G32" s="183"/>
      <c r="H32" s="183"/>
      <c r="I32" s="184"/>
    </row>
    <row r="33" spans="2:9" ht="61.5" customHeight="1" x14ac:dyDescent="0.2">
      <c r="B33" s="185"/>
      <c r="C33" s="186"/>
      <c r="D33" s="186"/>
      <c r="E33" s="186"/>
      <c r="F33" s="186"/>
      <c r="G33" s="186"/>
      <c r="H33" s="186"/>
      <c r="I33" s="187"/>
    </row>
  </sheetData>
  <mergeCells count="3">
    <mergeCell ref="B2:G2"/>
    <mergeCell ref="B28:I28"/>
    <mergeCell ref="B32:I33"/>
  </mergeCells>
  <pageMargins left="0.74803149606299213" right="0.74803149606299213" top="0.98425196850393704" bottom="0.98425196850393704" header="0.51181102362204722" footer="0.51181102362204722"/>
  <pageSetup paperSize="9"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1.PRESUPUESTO TOTAL</vt:lpstr>
      <vt:lpstr>1.1.Personal Plantilla</vt:lpstr>
      <vt:lpstr>1.2.Nueva contratación</vt:lpstr>
      <vt:lpstr>2.ANUALIDADES</vt:lpstr>
      <vt:lpstr>'2.ANUALIDADES'!Área_de_impresión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Presupuesto contrato OTRI</dc:title>
  <dc:creator>Cordovilla</dc:creator>
  <cp:lastModifiedBy>Joaquin Cordovilla Marquez</cp:lastModifiedBy>
  <dcterms:created xsi:type="dcterms:W3CDTF">2021-03-11T13:08:05Z</dcterms:created>
  <dcterms:modified xsi:type="dcterms:W3CDTF">2025-01-22T13:37:11Z</dcterms:modified>
  <cp:category>OTRI-UGranada</cp:category>
</cp:coreProperties>
</file>